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645" activeTab="2"/>
  </bookViews>
  <sheets>
    <sheet name="КЭТ3" sheetId="1" r:id="rId1"/>
    <sheet name="СТАРТ Ж" sheetId="2" r:id="rId2"/>
    <sheet name="Предв" sheetId="3" r:id="rId3"/>
    <sheet name="СТАРТ М" sheetId="4" r:id="rId4"/>
    <sheet name="Предв (2)" sheetId="5" r:id="rId5"/>
  </sheets>
  <definedNames/>
  <calcPr fullCalcOnLoad="1"/>
</workbook>
</file>

<file path=xl/sharedStrings.xml><?xml version="1.0" encoding="utf-8"?>
<sst xmlns="http://schemas.openxmlformats.org/spreadsheetml/2006/main" count="345" uniqueCount="167">
  <si>
    <t>101А</t>
  </si>
  <si>
    <t>101В</t>
  </si>
  <si>
    <t>101С</t>
  </si>
  <si>
    <t>102А</t>
  </si>
  <si>
    <t>102В</t>
  </si>
  <si>
    <t>102С</t>
  </si>
  <si>
    <t>103А</t>
  </si>
  <si>
    <t>103В</t>
  </si>
  <si>
    <t>103С</t>
  </si>
  <si>
    <t>104А</t>
  </si>
  <si>
    <t>104В</t>
  </si>
  <si>
    <t>104С</t>
  </si>
  <si>
    <t>105В</t>
  </si>
  <si>
    <t>105С</t>
  </si>
  <si>
    <t>107В</t>
  </si>
  <si>
    <t>107С</t>
  </si>
  <si>
    <t>201А</t>
  </si>
  <si>
    <t>201В</t>
  </si>
  <si>
    <t>201С</t>
  </si>
  <si>
    <t>202А</t>
  </si>
  <si>
    <t>202В</t>
  </si>
  <si>
    <t>202С</t>
  </si>
  <si>
    <t>203А</t>
  </si>
  <si>
    <t>203В</t>
  </si>
  <si>
    <t>203С</t>
  </si>
  <si>
    <t>204В</t>
  </si>
  <si>
    <t>204С</t>
  </si>
  <si>
    <t>205В</t>
  </si>
  <si>
    <t>205С</t>
  </si>
  <si>
    <t>301А</t>
  </si>
  <si>
    <t>301В</t>
  </si>
  <si>
    <t>301С</t>
  </si>
  <si>
    <t>302А</t>
  </si>
  <si>
    <t>302В</t>
  </si>
  <si>
    <t>302С</t>
  </si>
  <si>
    <t>303А</t>
  </si>
  <si>
    <t>303В</t>
  </si>
  <si>
    <t>303С</t>
  </si>
  <si>
    <t>304А</t>
  </si>
  <si>
    <t>304В</t>
  </si>
  <si>
    <t>304С</t>
  </si>
  <si>
    <t>305В</t>
  </si>
  <si>
    <t>305С</t>
  </si>
  <si>
    <t>401А</t>
  </si>
  <si>
    <t>401В</t>
  </si>
  <si>
    <t>401С</t>
  </si>
  <si>
    <t>402А</t>
  </si>
  <si>
    <t>402В</t>
  </si>
  <si>
    <t>402С</t>
  </si>
  <si>
    <t>403В</t>
  </si>
  <si>
    <t>403С</t>
  </si>
  <si>
    <t>404В</t>
  </si>
  <si>
    <t>404С</t>
  </si>
  <si>
    <t>405В</t>
  </si>
  <si>
    <t>405С</t>
  </si>
  <si>
    <t>5111А</t>
  </si>
  <si>
    <t>5111В</t>
  </si>
  <si>
    <t>5111С</t>
  </si>
  <si>
    <t>5121Д</t>
  </si>
  <si>
    <t>5122Д</t>
  </si>
  <si>
    <t>5124Д</t>
  </si>
  <si>
    <t>5126Д</t>
  </si>
  <si>
    <t>5132Д</t>
  </si>
  <si>
    <t>5134Д</t>
  </si>
  <si>
    <t>5136Д</t>
  </si>
  <si>
    <t>5138Д</t>
  </si>
  <si>
    <t>5152В</t>
  </si>
  <si>
    <t>5152С</t>
  </si>
  <si>
    <t>5154В</t>
  </si>
  <si>
    <t>5154С</t>
  </si>
  <si>
    <t>5211А</t>
  </si>
  <si>
    <t>5211В</t>
  </si>
  <si>
    <t>5211С</t>
  </si>
  <si>
    <t>5212А</t>
  </si>
  <si>
    <t>5221Д</t>
  </si>
  <si>
    <t>5222Д</t>
  </si>
  <si>
    <t>5223Д</t>
  </si>
  <si>
    <t>5225Д</t>
  </si>
  <si>
    <t>5227Д</t>
  </si>
  <si>
    <t>5231Д</t>
  </si>
  <si>
    <t>5233Д</t>
  </si>
  <si>
    <t>5235Д</t>
  </si>
  <si>
    <t>5251В</t>
  </si>
  <si>
    <t>5251С</t>
  </si>
  <si>
    <t>5311А</t>
  </si>
  <si>
    <t>5311В</t>
  </si>
  <si>
    <t>5311С</t>
  </si>
  <si>
    <t>5312А</t>
  </si>
  <si>
    <t>5321Д</t>
  </si>
  <si>
    <t>5323Д</t>
  </si>
  <si>
    <t>5325Д</t>
  </si>
  <si>
    <t>5331Д</t>
  </si>
  <si>
    <t>5333Д</t>
  </si>
  <si>
    <t>5335Д</t>
  </si>
  <si>
    <t>5337Д</t>
  </si>
  <si>
    <t>5351В</t>
  </si>
  <si>
    <t>5351С</t>
  </si>
  <si>
    <t>5353В</t>
  </si>
  <si>
    <t>5353С</t>
  </si>
  <si>
    <t>Место</t>
  </si>
  <si>
    <t>К.Т.</t>
  </si>
  <si>
    <t>Ф.И.</t>
  </si>
  <si>
    <t>судьи</t>
  </si>
  <si>
    <t>Тренер</t>
  </si>
  <si>
    <t>прыжок</t>
  </si>
  <si>
    <t>оч.</t>
  </si>
  <si>
    <t>СУММА</t>
  </si>
  <si>
    <t>Стартовый протокол</t>
  </si>
  <si>
    <t>Чемпионат Пензенской области 20 - 22 января 2011 года</t>
  </si>
  <si>
    <t>5371С</t>
  </si>
  <si>
    <t>5371В</t>
  </si>
  <si>
    <t>5339Д</t>
  </si>
  <si>
    <t>5322Д</t>
  </si>
  <si>
    <t>5253С</t>
  </si>
  <si>
    <t>5253В</t>
  </si>
  <si>
    <t>5239Д</t>
  </si>
  <si>
    <t>5237Д</t>
  </si>
  <si>
    <t>5172С</t>
  </si>
  <si>
    <t>5172В</t>
  </si>
  <si>
    <t>5151С</t>
  </si>
  <si>
    <t>5151В</t>
  </si>
  <si>
    <t>5112В</t>
  </si>
  <si>
    <t>5112А</t>
  </si>
  <si>
    <t>409С</t>
  </si>
  <si>
    <t>407С</t>
  </si>
  <si>
    <t>307С</t>
  </si>
  <si>
    <t>307В</t>
  </si>
  <si>
    <t>306С</t>
  </si>
  <si>
    <t>306В</t>
  </si>
  <si>
    <t>305А</t>
  </si>
  <si>
    <t>207С</t>
  </si>
  <si>
    <t>207В</t>
  </si>
  <si>
    <t>206С</t>
  </si>
  <si>
    <t>206В</t>
  </si>
  <si>
    <t>204А</t>
  </si>
  <si>
    <t>109С</t>
  </si>
  <si>
    <t>106С</t>
  </si>
  <si>
    <t>106В</t>
  </si>
  <si>
    <t>105А</t>
  </si>
  <si>
    <t>Трамплин 3 метра ЖЕНЩИНЫ</t>
  </si>
  <si>
    <t>Трамплин 3 метра МУЖЧИНЫ</t>
  </si>
  <si>
    <t>Кулёмин О.В., Лукаш Т.Г.</t>
  </si>
  <si>
    <t>Гюлев Магомед, 1998, Пенза ПОСДЮСШОР</t>
  </si>
  <si>
    <t>Морозов Сергей, 1995, Пенза, ПОСДЮСШОР</t>
  </si>
  <si>
    <t>Кулёмин О.В.</t>
  </si>
  <si>
    <t>Дятлов Глеб, 1996, Пенза, ПОСДЮСШОР</t>
  </si>
  <si>
    <t>Кулемин О.В., Лукаш Т.Г.</t>
  </si>
  <si>
    <t>Лукаш Т.Г., Кулемин О.В.</t>
  </si>
  <si>
    <t>Белова Валерия, 2000, Пенза, ПОСДЮСШОР</t>
  </si>
  <si>
    <t>Белов В.Г.</t>
  </si>
  <si>
    <t xml:space="preserve">Попков Максим, 1994, Волгоград, </t>
  </si>
  <si>
    <t>Кузнецов А.М.</t>
  </si>
  <si>
    <t>Лазарев Алексей, 1995, Саратов</t>
  </si>
  <si>
    <t>Столбов А.Н.</t>
  </si>
  <si>
    <t>Богданов Андрей, 1992, Саратов</t>
  </si>
  <si>
    <t>Столбов А.Н., Абросимова Л.В.</t>
  </si>
  <si>
    <t>Жданов Сергей, 1993, Саратов</t>
  </si>
  <si>
    <t>Просвирнин Дмитрий, 1993, Пенза, ПОСДЮСШОР</t>
  </si>
  <si>
    <t>Макаренко А.А.</t>
  </si>
  <si>
    <t>Суханкин Виталий, 1996, Пенза, ПОСДЮСШОР</t>
  </si>
  <si>
    <t>Канярова Карина, 1998, КМС, Пенза, ПОСДЮСШОР</t>
  </si>
  <si>
    <t>Гребнева Малини, 2000, 2, Пенза, ПОСДЮСШОР</t>
  </si>
  <si>
    <t>Ильиных Кристина, 1994, Екатеринбург</t>
  </si>
  <si>
    <t>Валова Н.Л.</t>
  </si>
  <si>
    <t>Кулемина Ольга, 1996, Пенза, ПОСДЮСШОР, ШВСМ</t>
  </si>
  <si>
    <t>Тонникова Ирина, 1996, Пенза, ПОСДЮСШОР, ШВСМ</t>
  </si>
  <si>
    <t>в/к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</si>
</sst>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"/>
      <family val="2"/>
    </font>
    <font>
      <b/>
      <sz val="11"/>
      <color indexed="10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2"/>
    </font>
    <font>
      <b/>
      <sz val="11"/>
      <color indexed="9"/>
      <name val="Arial Cyr"/>
      <family val="2"/>
    </font>
    <font>
      <sz val="11"/>
      <color indexed="10"/>
      <name val="Times New Roman"/>
      <family val="1"/>
    </font>
    <font>
      <b/>
      <sz val="11"/>
      <color indexed="12"/>
      <name val="Arial Cyr"/>
      <family val="0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9"/>
      <name val="Arial Cyr"/>
      <family val="2"/>
    </font>
    <font>
      <sz val="11"/>
      <color indexed="23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33" applyFont="1">
      <alignment/>
      <protection/>
    </xf>
    <xf numFmtId="0" fontId="22" fillId="0" borderId="0" xfId="33" applyFont="1">
      <alignment/>
      <protection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2" fontId="21" fillId="0" borderId="0" xfId="34" applyNumberFormat="1" applyFont="1" applyAlignment="1">
      <alignment horizontal="center"/>
      <protection/>
    </xf>
    <xf numFmtId="188" fontId="22" fillId="0" borderId="0" xfId="0" applyNumberFormat="1" applyFont="1" applyAlignment="1">
      <alignment horizontal="center" vertical="center"/>
    </xf>
    <xf numFmtId="0" fontId="24" fillId="0" borderId="0" xfId="56" applyFont="1">
      <alignment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188" fontId="0" fillId="0" borderId="0" xfId="55" applyNumberFormat="1" applyAlignment="1">
      <alignment horizontal="center"/>
      <protection/>
    </xf>
    <xf numFmtId="188" fontId="29" fillId="0" borderId="0" xfId="0" applyNumberFormat="1" applyFont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56" applyFont="1">
      <alignment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88" fontId="27" fillId="0" borderId="0" xfId="34" applyNumberFormat="1" applyFont="1" applyBorder="1" applyAlignment="1">
      <alignment horizontal="center"/>
      <protection/>
    </xf>
    <xf numFmtId="188" fontId="26" fillId="0" borderId="0" xfId="0" applyNumberFormat="1" applyFont="1" applyAlignment="1">
      <alignment horizontal="center"/>
    </xf>
    <xf numFmtId="0" fontId="22" fillId="0" borderId="0" xfId="33" applyFont="1" applyAlignment="1">
      <alignment horizontal="left" wrapText="1"/>
      <protection/>
    </xf>
    <xf numFmtId="0" fontId="22" fillId="0" borderId="0" xfId="33" applyFont="1" applyAlignment="1">
      <alignment horizontal="center"/>
      <protection/>
    </xf>
    <xf numFmtId="0" fontId="34" fillId="0" borderId="0" xfId="0" applyFont="1" applyAlignment="1">
      <alignment horizontal="center"/>
    </xf>
    <xf numFmtId="14" fontId="26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0" xfId="56" applyFont="1" applyAlignment="1">
      <alignment horizontal="center"/>
      <protection/>
    </xf>
    <xf numFmtId="0" fontId="24" fillId="0" borderId="0" xfId="33" applyFont="1">
      <alignment/>
      <protection/>
    </xf>
    <xf numFmtId="14" fontId="26" fillId="0" borderId="0" xfId="56" applyNumberFormat="1" applyFont="1" applyAlignment="1">
      <alignment horizontal="left"/>
      <protection/>
    </xf>
    <xf numFmtId="0" fontId="21" fillId="0" borderId="10" xfId="56" applyFont="1" applyBorder="1" applyAlignment="1">
      <alignment horizontal="center"/>
      <protection/>
    </xf>
    <xf numFmtId="0" fontId="21" fillId="0" borderId="11" xfId="0" applyFont="1" applyBorder="1" applyAlignment="1">
      <alignment horizontal="left"/>
    </xf>
    <xf numFmtId="0" fontId="24" fillId="0" borderId="10" xfId="56" applyFont="1" applyBorder="1" applyAlignment="1">
      <alignment horizontal="left"/>
      <protection/>
    </xf>
    <xf numFmtId="0" fontId="21" fillId="0" borderId="10" xfId="56" applyFont="1" applyBorder="1" applyAlignment="1">
      <alignment horizontal="left"/>
      <protection/>
    </xf>
    <xf numFmtId="0" fontId="21" fillId="0" borderId="10" xfId="56" applyFont="1" applyBorder="1" applyAlignment="1">
      <alignment vertical="center"/>
      <protection/>
    </xf>
    <xf numFmtId="0" fontId="22" fillId="0" borderId="10" xfId="33" applyFont="1" applyBorder="1" applyAlignment="1">
      <alignment vertical="center"/>
      <protection/>
    </xf>
    <xf numFmtId="0" fontId="25" fillId="0" borderId="10" xfId="56" applyFont="1" applyBorder="1" applyAlignment="1">
      <alignment vertical="center"/>
      <protection/>
    </xf>
    <xf numFmtId="0" fontId="21" fillId="0" borderId="12" xfId="56" applyFont="1" applyBorder="1" applyAlignment="1">
      <alignment horizontal="center"/>
      <protection/>
    </xf>
    <xf numFmtId="0" fontId="25" fillId="0" borderId="13" xfId="56" applyFont="1" applyBorder="1" applyAlignment="1">
      <alignment horizontal="center"/>
      <protection/>
    </xf>
    <xf numFmtId="0" fontId="29" fillId="0" borderId="13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6" fillId="0" borderId="13" xfId="56" applyFont="1" applyBorder="1">
      <alignment/>
      <protection/>
    </xf>
    <xf numFmtId="0" fontId="21" fillId="0" borderId="13" xfId="56" applyFont="1" applyBorder="1" applyAlignment="1">
      <alignment horizontal="center" vertical="center"/>
      <protection/>
    </xf>
    <xf numFmtId="0" fontId="22" fillId="0" borderId="13" xfId="33" applyFont="1" applyBorder="1" applyAlignment="1">
      <alignment vertical="center"/>
      <protection/>
    </xf>
    <xf numFmtId="0" fontId="25" fillId="0" borderId="13" xfId="56" applyFont="1" applyBorder="1" applyAlignment="1">
      <alignment vertical="center"/>
      <protection/>
    </xf>
    <xf numFmtId="0" fontId="21" fillId="0" borderId="0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5" fillId="0" borderId="0" xfId="56" applyFont="1" applyBorder="1" applyAlignment="1">
      <alignment horizontal="center"/>
      <protection/>
    </xf>
    <xf numFmtId="0" fontId="29" fillId="0" borderId="0" xfId="56" applyFont="1" applyBorder="1">
      <alignment/>
      <protection/>
    </xf>
    <xf numFmtId="0" fontId="22" fillId="0" borderId="0" xfId="56" applyFont="1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0" fillId="0" borderId="0" xfId="56" applyFont="1" applyBorder="1" applyAlignment="1">
      <alignment vertical="center"/>
      <protection/>
    </xf>
    <xf numFmtId="0" fontId="22" fillId="0" borderId="0" xfId="33" applyFont="1" applyBorder="1" applyAlignment="1">
      <alignment vertical="center"/>
      <protection/>
    </xf>
    <xf numFmtId="0" fontId="25" fillId="0" borderId="0" xfId="56" applyFont="1" applyBorder="1" applyAlignment="1">
      <alignment vertical="center"/>
      <protection/>
    </xf>
    <xf numFmtId="0" fontId="21" fillId="0" borderId="0" xfId="33" applyFont="1" applyAlignment="1">
      <alignment horizontal="center"/>
      <protection/>
    </xf>
    <xf numFmtId="0" fontId="22" fillId="0" borderId="0" xfId="33" applyFont="1" applyAlignment="1">
      <alignment horizontal="center"/>
      <protection/>
    </xf>
    <xf numFmtId="0" fontId="21" fillId="0" borderId="0" xfId="33" applyFont="1" applyAlignment="1">
      <alignment horizontal="left"/>
      <protection/>
    </xf>
    <xf numFmtId="0" fontId="24" fillId="0" borderId="0" xfId="33" applyFont="1" applyAlignment="1">
      <alignment horizontal="center"/>
      <protection/>
    </xf>
    <xf numFmtId="0" fontId="22" fillId="0" borderId="0" xfId="33" applyFont="1">
      <alignment/>
      <protection/>
    </xf>
    <xf numFmtId="0" fontId="35" fillId="0" borderId="0" xfId="33" applyFont="1" applyAlignment="1">
      <alignment horizontal="center"/>
      <protection/>
    </xf>
    <xf numFmtId="188" fontId="31" fillId="0" borderId="0" xfId="34" applyNumberFormat="1" applyFont="1" applyBorder="1" applyAlignment="1">
      <alignment horizontal="center"/>
      <protection/>
    </xf>
    <xf numFmtId="2" fontId="32" fillId="0" borderId="0" xfId="33" applyNumberFormat="1" applyFont="1" applyBorder="1" applyAlignment="1">
      <alignment horizontal="center"/>
      <protection/>
    </xf>
    <xf numFmtId="2" fontId="21" fillId="0" borderId="0" xfId="33" applyNumberFormat="1" applyFont="1" applyBorder="1" applyAlignment="1">
      <alignment horizontal="center"/>
      <protection/>
    </xf>
    <xf numFmtId="2" fontId="35" fillId="0" borderId="0" xfId="33" applyNumberFormat="1" applyFont="1" applyAlignment="1">
      <alignment horizontal="center"/>
      <protection/>
    </xf>
    <xf numFmtId="188" fontId="33" fillId="0" borderId="0" xfId="34" applyNumberFormat="1" applyFont="1" applyBorder="1" applyAlignment="1">
      <alignment horizontal="center"/>
      <protection/>
    </xf>
    <xf numFmtId="2" fontId="22" fillId="0" borderId="0" xfId="33" applyNumberFormat="1" applyFont="1" applyBorder="1" applyAlignment="1">
      <alignment horizontal="center"/>
      <protection/>
    </xf>
    <xf numFmtId="0" fontId="24" fillId="0" borderId="0" xfId="33" applyFont="1" applyAlignment="1">
      <alignment horizontal="center"/>
      <protection/>
    </xf>
    <xf numFmtId="188" fontId="31" fillId="0" borderId="0" xfId="34" applyNumberFormat="1" applyFont="1" applyBorder="1" applyAlignment="1">
      <alignment horizontal="center"/>
      <protection/>
    </xf>
    <xf numFmtId="0" fontId="22" fillId="0" borderId="0" xfId="33" applyFont="1" applyAlignment="1">
      <alignment horizontal="left"/>
      <protection/>
    </xf>
    <xf numFmtId="188" fontId="22" fillId="0" borderId="0" xfId="33" applyNumberFormat="1" applyFont="1" applyAlignment="1">
      <alignment horizontal="center"/>
      <protection/>
    </xf>
    <xf numFmtId="188" fontId="36" fillId="0" borderId="0" xfId="0" applyNumberFormat="1" applyFont="1" applyAlignment="1">
      <alignment horizontal="center" vertical="center"/>
    </xf>
    <xf numFmtId="0" fontId="21" fillId="0" borderId="10" xfId="56" applyFont="1" applyBorder="1" applyAlignment="1">
      <alignment horizontal="center" vertical="center"/>
      <protection/>
    </xf>
    <xf numFmtId="0" fontId="25" fillId="0" borderId="10" xfId="56" applyFont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Чемпионат и Перв 1 и 3 м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D129"/>
  <sheetViews>
    <sheetView zoomScalePageLayoutView="0" workbookViewId="0" topLeftCell="A61">
      <selection activeCell="C111" sqref="C111"/>
    </sheetView>
  </sheetViews>
  <sheetFormatPr defaultColWidth="9.140625" defaultRowHeight="12.75"/>
  <cols>
    <col min="1" max="1" width="5.57421875" style="8" customWidth="1"/>
    <col min="2" max="2" width="4.28125" style="8" customWidth="1"/>
    <col min="3" max="3" width="5.7109375" style="10" customWidth="1"/>
    <col min="4" max="4" width="8.00390625" style="9" customWidth="1"/>
    <col min="5" max="16384" width="9.140625" style="8" customWidth="1"/>
  </cols>
  <sheetData>
    <row r="1" spans="2:4" ht="12.75">
      <c r="B1" s="9"/>
      <c r="C1" s="10">
        <v>1.6</v>
      </c>
      <c r="D1" s="9" t="s">
        <v>0</v>
      </c>
    </row>
    <row r="2" spans="2:4" ht="12.75">
      <c r="B2" s="9"/>
      <c r="C2" s="10">
        <v>1.5</v>
      </c>
      <c r="D2" s="9" t="s">
        <v>1</v>
      </c>
    </row>
    <row r="3" spans="2:4" ht="12.75">
      <c r="B3" s="9"/>
      <c r="C3" s="10">
        <v>1.4</v>
      </c>
      <c r="D3" s="9" t="s">
        <v>2</v>
      </c>
    </row>
    <row r="4" spans="2:4" ht="12.75">
      <c r="B4" s="9"/>
      <c r="C4" s="10">
        <v>1.7</v>
      </c>
      <c r="D4" s="9" t="s">
        <v>3</v>
      </c>
    </row>
    <row r="5" spans="2:4" ht="12.75">
      <c r="B5" s="9"/>
      <c r="C5" s="10">
        <v>1.6</v>
      </c>
      <c r="D5" s="9" t="s">
        <v>4</v>
      </c>
    </row>
    <row r="6" spans="2:4" ht="12.75">
      <c r="B6" s="9"/>
      <c r="C6" s="10">
        <v>1.5</v>
      </c>
      <c r="D6" s="9" t="s">
        <v>5</v>
      </c>
    </row>
    <row r="7" spans="2:4" ht="12.75">
      <c r="B7" s="9"/>
      <c r="C7" s="10">
        <v>1.9</v>
      </c>
      <c r="D7" s="9" t="s">
        <v>6</v>
      </c>
    </row>
    <row r="8" spans="2:4" ht="12.75">
      <c r="B8" s="9"/>
      <c r="C8" s="10">
        <v>1.6</v>
      </c>
      <c r="D8" s="9" t="s">
        <v>7</v>
      </c>
    </row>
    <row r="9" spans="2:4" ht="12.75">
      <c r="B9" s="9"/>
      <c r="C9" s="10">
        <v>1.5</v>
      </c>
      <c r="D9" s="9" t="s">
        <v>8</v>
      </c>
    </row>
    <row r="10" spans="2:4" ht="12.75">
      <c r="B10" s="9"/>
      <c r="C10" s="10">
        <v>2.4</v>
      </c>
      <c r="D10" s="9" t="s">
        <v>9</v>
      </c>
    </row>
    <row r="11" spans="2:4" ht="12.75">
      <c r="B11" s="9"/>
      <c r="C11" s="10">
        <v>2.1</v>
      </c>
      <c r="D11" s="9" t="s">
        <v>10</v>
      </c>
    </row>
    <row r="12" spans="2:4" ht="12.75">
      <c r="B12" s="9"/>
      <c r="C12" s="10">
        <v>2</v>
      </c>
      <c r="D12" s="9" t="s">
        <v>11</v>
      </c>
    </row>
    <row r="13" spans="2:4" ht="12.75">
      <c r="B13" s="9"/>
      <c r="C13" s="10">
        <v>2.8</v>
      </c>
      <c r="D13" s="9" t="s">
        <v>138</v>
      </c>
    </row>
    <row r="14" spans="2:4" ht="12.75">
      <c r="B14" s="9"/>
      <c r="C14" s="10">
        <v>2.4</v>
      </c>
      <c r="D14" s="9" t="s">
        <v>12</v>
      </c>
    </row>
    <row r="15" spans="2:4" ht="12.75">
      <c r="B15" s="9"/>
      <c r="C15" s="10">
        <v>2.2</v>
      </c>
      <c r="D15" s="9" t="s">
        <v>13</v>
      </c>
    </row>
    <row r="16" spans="2:4" ht="12.75">
      <c r="B16" s="9"/>
      <c r="C16" s="10">
        <v>2.8</v>
      </c>
      <c r="D16" s="9" t="s">
        <v>137</v>
      </c>
    </row>
    <row r="17" spans="2:4" ht="12.75">
      <c r="B17" s="9"/>
      <c r="C17" s="10">
        <v>2.5</v>
      </c>
      <c r="D17" s="9" t="s">
        <v>136</v>
      </c>
    </row>
    <row r="18" spans="2:4" ht="12.75">
      <c r="B18" s="9"/>
      <c r="C18" s="10">
        <v>3.1</v>
      </c>
      <c r="D18" s="9" t="s">
        <v>14</v>
      </c>
    </row>
    <row r="19" spans="2:4" ht="12.75">
      <c r="B19" s="9"/>
      <c r="C19" s="10">
        <v>2.8</v>
      </c>
      <c r="D19" s="9" t="s">
        <v>15</v>
      </c>
    </row>
    <row r="20" spans="2:4" ht="12.75">
      <c r="B20" s="9"/>
      <c r="C20" s="10">
        <v>3.5</v>
      </c>
      <c r="D20" s="9" t="s">
        <v>135</v>
      </c>
    </row>
    <row r="21" spans="2:4" ht="12.75">
      <c r="B21" s="9"/>
      <c r="C21" s="10">
        <v>1.9</v>
      </c>
      <c r="D21" s="9" t="s">
        <v>16</v>
      </c>
    </row>
    <row r="22" spans="2:4" ht="12.75">
      <c r="B22" s="9"/>
      <c r="C22" s="10">
        <v>1.8</v>
      </c>
      <c r="D22" s="9" t="s">
        <v>17</v>
      </c>
    </row>
    <row r="23" spans="2:4" ht="12.75">
      <c r="B23" s="9"/>
      <c r="C23" s="10">
        <v>1.7</v>
      </c>
      <c r="D23" s="9" t="s">
        <v>18</v>
      </c>
    </row>
    <row r="24" spans="2:4" ht="12.75">
      <c r="B24" s="9"/>
      <c r="C24" s="10">
        <v>1.8</v>
      </c>
      <c r="D24" s="9" t="s">
        <v>19</v>
      </c>
    </row>
    <row r="25" spans="2:4" ht="12.75">
      <c r="B25" s="9"/>
      <c r="C25" s="10">
        <v>1.7</v>
      </c>
      <c r="D25" s="9" t="s">
        <v>20</v>
      </c>
    </row>
    <row r="26" spans="2:4" ht="12.75">
      <c r="B26" s="9"/>
      <c r="C26" s="10">
        <v>1.6</v>
      </c>
      <c r="D26" s="9" t="s">
        <v>21</v>
      </c>
    </row>
    <row r="27" spans="2:4" ht="12.75">
      <c r="B27" s="9"/>
      <c r="C27" s="10">
        <v>2.4</v>
      </c>
      <c r="D27" s="9" t="s">
        <v>22</v>
      </c>
    </row>
    <row r="28" spans="2:4" ht="12.75">
      <c r="B28" s="9"/>
      <c r="C28" s="10">
        <v>2.2</v>
      </c>
      <c r="D28" s="9" t="s">
        <v>23</v>
      </c>
    </row>
    <row r="29" spans="2:4" ht="12.75">
      <c r="B29" s="9"/>
      <c r="C29" s="10">
        <v>1.9</v>
      </c>
      <c r="D29" s="9" t="s">
        <v>24</v>
      </c>
    </row>
    <row r="30" spans="2:4" ht="12.75">
      <c r="B30" s="9"/>
      <c r="C30" s="10">
        <v>2.5</v>
      </c>
      <c r="D30" s="9" t="s">
        <v>134</v>
      </c>
    </row>
    <row r="31" spans="2:4" ht="12.75">
      <c r="B31" s="9"/>
      <c r="C31" s="10">
        <v>2.3</v>
      </c>
      <c r="D31" s="9" t="s">
        <v>25</v>
      </c>
    </row>
    <row r="32" spans="2:4" ht="12.75">
      <c r="B32" s="9"/>
      <c r="C32" s="10">
        <v>2</v>
      </c>
      <c r="D32" s="9" t="s">
        <v>26</v>
      </c>
    </row>
    <row r="33" spans="2:4" ht="12.75">
      <c r="B33" s="9"/>
      <c r="C33" s="10">
        <v>3</v>
      </c>
      <c r="D33" s="9" t="s">
        <v>27</v>
      </c>
    </row>
    <row r="34" spans="2:4" ht="12.75">
      <c r="B34" s="9"/>
      <c r="C34" s="10">
        <v>2.8</v>
      </c>
      <c r="D34" s="9" t="s">
        <v>28</v>
      </c>
    </row>
    <row r="35" spans="2:4" ht="12.75">
      <c r="B35" s="9"/>
      <c r="C35" s="10">
        <v>2.8</v>
      </c>
      <c r="D35" s="9" t="s">
        <v>133</v>
      </c>
    </row>
    <row r="36" spans="2:4" ht="12.75">
      <c r="B36" s="9"/>
      <c r="C36" s="10">
        <v>2.5</v>
      </c>
      <c r="D36" s="9" t="s">
        <v>132</v>
      </c>
    </row>
    <row r="37" spans="2:4" ht="12.75">
      <c r="B37" s="9"/>
      <c r="C37" s="10">
        <v>3.7</v>
      </c>
      <c r="D37" s="9" t="s">
        <v>131</v>
      </c>
    </row>
    <row r="38" spans="2:4" ht="12.75">
      <c r="B38" s="9"/>
      <c r="C38" s="10">
        <v>3.4</v>
      </c>
      <c r="D38" s="9" t="s">
        <v>130</v>
      </c>
    </row>
    <row r="39" spans="2:4" ht="12.75">
      <c r="B39" s="9"/>
      <c r="C39" s="10">
        <v>2</v>
      </c>
      <c r="D39" s="9" t="s">
        <v>29</v>
      </c>
    </row>
    <row r="40" spans="2:4" ht="12.75">
      <c r="B40" s="9"/>
      <c r="C40" s="10">
        <v>1.9</v>
      </c>
      <c r="D40" s="9" t="s">
        <v>30</v>
      </c>
    </row>
    <row r="41" spans="2:4" ht="12.75">
      <c r="B41" s="9"/>
      <c r="C41" s="10">
        <v>1.8</v>
      </c>
      <c r="D41" s="9" t="s">
        <v>31</v>
      </c>
    </row>
    <row r="42" spans="2:4" ht="12.75">
      <c r="B42" s="9"/>
      <c r="C42" s="10">
        <v>1.9</v>
      </c>
      <c r="D42" s="9" t="s">
        <v>32</v>
      </c>
    </row>
    <row r="43" spans="2:4" ht="12.75">
      <c r="B43" s="9"/>
      <c r="C43" s="10">
        <v>1.8</v>
      </c>
      <c r="D43" s="9" t="s">
        <v>33</v>
      </c>
    </row>
    <row r="44" spans="2:4" ht="12.75">
      <c r="B44" s="9"/>
      <c r="C44" s="10">
        <v>1.7</v>
      </c>
      <c r="D44" s="9" t="s">
        <v>34</v>
      </c>
    </row>
    <row r="45" spans="2:4" ht="12.75">
      <c r="B45" s="9"/>
      <c r="C45" s="10">
        <v>2.6</v>
      </c>
      <c r="D45" s="9" t="s">
        <v>35</v>
      </c>
    </row>
    <row r="46" spans="2:4" ht="12.75">
      <c r="B46" s="9"/>
      <c r="C46" s="10">
        <v>2.3</v>
      </c>
      <c r="D46" s="9" t="s">
        <v>36</v>
      </c>
    </row>
    <row r="47" spans="2:4" ht="12.75">
      <c r="B47" s="9"/>
      <c r="C47" s="10">
        <v>2</v>
      </c>
      <c r="D47" s="9" t="s">
        <v>37</v>
      </c>
    </row>
    <row r="48" spans="2:4" ht="12.75">
      <c r="B48" s="9"/>
      <c r="C48" s="10">
        <v>2.7</v>
      </c>
      <c r="D48" s="9" t="s">
        <v>38</v>
      </c>
    </row>
    <row r="49" spans="2:4" ht="12.75">
      <c r="B49" s="9"/>
      <c r="C49" s="10">
        <v>2.4</v>
      </c>
      <c r="D49" s="9" t="s">
        <v>39</v>
      </c>
    </row>
    <row r="50" spans="2:4" ht="12.75">
      <c r="B50" s="9"/>
      <c r="C50" s="10">
        <v>2.1</v>
      </c>
      <c r="D50" s="9" t="s">
        <v>40</v>
      </c>
    </row>
    <row r="51" spans="2:4" ht="12.75">
      <c r="B51" s="9"/>
      <c r="C51" s="10">
        <v>3.4</v>
      </c>
      <c r="D51" s="9" t="s">
        <v>129</v>
      </c>
    </row>
    <row r="52" spans="2:4" ht="12.75">
      <c r="B52" s="9"/>
      <c r="C52" s="10">
        <v>3</v>
      </c>
      <c r="D52" s="9" t="s">
        <v>41</v>
      </c>
    </row>
    <row r="53" spans="2:4" ht="12.75">
      <c r="B53" s="9"/>
      <c r="C53" s="10">
        <v>2.8</v>
      </c>
      <c r="D53" s="9" t="s">
        <v>42</v>
      </c>
    </row>
    <row r="54" spans="2:4" ht="12.75">
      <c r="B54" s="9"/>
      <c r="C54" s="10">
        <v>2.9</v>
      </c>
      <c r="D54" s="9" t="s">
        <v>128</v>
      </c>
    </row>
    <row r="55" spans="2:4" ht="12.75">
      <c r="B55" s="9"/>
      <c r="C55" s="10">
        <v>2.6</v>
      </c>
      <c r="D55" s="9" t="s">
        <v>127</v>
      </c>
    </row>
    <row r="56" spans="2:4" ht="12.75">
      <c r="B56" s="9"/>
      <c r="C56" s="10">
        <v>3.8</v>
      </c>
      <c r="D56" s="9" t="s">
        <v>126</v>
      </c>
    </row>
    <row r="57" spans="2:4" ht="12.75">
      <c r="B57" s="9"/>
      <c r="C57" s="10">
        <v>3.5</v>
      </c>
      <c r="D57" s="9" t="s">
        <v>125</v>
      </c>
    </row>
    <row r="58" spans="2:4" ht="12.75">
      <c r="B58" s="9"/>
      <c r="C58" s="10">
        <v>1.7</v>
      </c>
      <c r="D58" s="9" t="s">
        <v>43</v>
      </c>
    </row>
    <row r="59" spans="2:4" ht="12.75">
      <c r="B59" s="9"/>
      <c r="C59" s="10">
        <v>1.4</v>
      </c>
      <c r="D59" s="9" t="s">
        <v>44</v>
      </c>
    </row>
    <row r="60" spans="2:4" ht="12.75">
      <c r="B60" s="9"/>
      <c r="C60" s="10">
        <v>1.3</v>
      </c>
      <c r="D60" s="9" t="s">
        <v>45</v>
      </c>
    </row>
    <row r="61" spans="2:4" ht="12.75">
      <c r="B61" s="9"/>
      <c r="C61" s="10">
        <v>1.8</v>
      </c>
      <c r="D61" s="9" t="s">
        <v>46</v>
      </c>
    </row>
    <row r="62" spans="2:4" ht="12.75">
      <c r="B62" s="9"/>
      <c r="C62" s="10">
        <v>1.5</v>
      </c>
      <c r="D62" s="9" t="s">
        <v>47</v>
      </c>
    </row>
    <row r="63" spans="2:4" ht="12.75">
      <c r="B63" s="9"/>
      <c r="C63" s="10">
        <v>1.4</v>
      </c>
      <c r="D63" s="9" t="s">
        <v>48</v>
      </c>
    </row>
    <row r="64" spans="2:4" ht="12.75">
      <c r="B64" s="9"/>
      <c r="C64" s="10">
        <v>2.1</v>
      </c>
      <c r="D64" s="9" t="s">
        <v>49</v>
      </c>
    </row>
    <row r="65" spans="2:4" ht="12.75">
      <c r="B65" s="9"/>
      <c r="C65" s="10">
        <v>1.9</v>
      </c>
      <c r="D65" s="9" t="s">
        <v>50</v>
      </c>
    </row>
    <row r="66" spans="2:4" ht="12.75">
      <c r="B66" s="9"/>
      <c r="C66" s="10">
        <v>2.6</v>
      </c>
      <c r="D66" s="9" t="s">
        <v>51</v>
      </c>
    </row>
    <row r="67" spans="2:4" ht="12.75">
      <c r="B67" s="9"/>
      <c r="C67" s="10">
        <v>2.4</v>
      </c>
      <c r="D67" s="9" t="s">
        <v>52</v>
      </c>
    </row>
    <row r="68" spans="2:4" ht="12.75">
      <c r="B68" s="9"/>
      <c r="C68" s="10">
        <v>3</v>
      </c>
      <c r="D68" s="9" t="s">
        <v>53</v>
      </c>
    </row>
    <row r="69" spans="2:4" ht="12.75">
      <c r="B69" s="9"/>
      <c r="C69" s="10">
        <v>2.7</v>
      </c>
      <c r="D69" s="9" t="s">
        <v>54</v>
      </c>
    </row>
    <row r="70" spans="2:4" ht="12.75">
      <c r="B70" s="9"/>
      <c r="C70" s="10">
        <v>3.4</v>
      </c>
      <c r="D70" s="9" t="s">
        <v>124</v>
      </c>
    </row>
    <row r="71" spans="2:4" ht="12.75">
      <c r="B71" s="9"/>
      <c r="C71" s="10">
        <v>4.2</v>
      </c>
      <c r="D71" s="9" t="s">
        <v>123</v>
      </c>
    </row>
    <row r="72" spans="2:4" ht="12.75">
      <c r="B72" s="9"/>
      <c r="C72" s="10">
        <v>2</v>
      </c>
      <c r="D72" s="9" t="s">
        <v>55</v>
      </c>
    </row>
    <row r="73" spans="2:4" ht="12.75">
      <c r="B73" s="9"/>
      <c r="C73" s="10">
        <v>1.9</v>
      </c>
      <c r="D73" s="9" t="s">
        <v>56</v>
      </c>
    </row>
    <row r="74" spans="2:4" ht="12.75">
      <c r="B74" s="9"/>
      <c r="C74" s="10">
        <v>1.8</v>
      </c>
      <c r="D74" s="9" t="s">
        <v>57</v>
      </c>
    </row>
    <row r="75" spans="2:4" ht="12.75">
      <c r="B75" s="9"/>
      <c r="C75" s="10">
        <v>2.2</v>
      </c>
      <c r="D75" s="9" t="s">
        <v>122</v>
      </c>
    </row>
    <row r="76" spans="2:4" ht="12.75">
      <c r="B76" s="9"/>
      <c r="C76" s="10">
        <v>2.1</v>
      </c>
      <c r="D76" s="9" t="s">
        <v>121</v>
      </c>
    </row>
    <row r="77" spans="2:4" ht="12.75">
      <c r="B77" s="9"/>
      <c r="C77" s="10">
        <v>1.8</v>
      </c>
      <c r="D77" s="9" t="s">
        <v>58</v>
      </c>
    </row>
    <row r="78" spans="2:4" ht="12.75">
      <c r="B78" s="9"/>
      <c r="C78" s="10">
        <v>2</v>
      </c>
      <c r="D78" s="9" t="s">
        <v>59</v>
      </c>
    </row>
    <row r="79" spans="2:4" ht="12.75">
      <c r="B79" s="9"/>
      <c r="C79" s="10">
        <v>2.4</v>
      </c>
      <c r="D79" s="9" t="s">
        <v>60</v>
      </c>
    </row>
    <row r="80" spans="2:4" ht="12.75">
      <c r="B80" s="9"/>
      <c r="C80" s="10">
        <v>2.8</v>
      </c>
      <c r="D80" s="9" t="s">
        <v>61</v>
      </c>
    </row>
    <row r="81" spans="2:4" ht="12.75">
      <c r="B81" s="9"/>
      <c r="C81" s="10">
        <v>2.1</v>
      </c>
      <c r="D81" s="9" t="s">
        <v>62</v>
      </c>
    </row>
    <row r="82" spans="2:4" ht="12.75">
      <c r="B82" s="9"/>
      <c r="C82" s="10">
        <v>2.5</v>
      </c>
      <c r="D82" s="9" t="s">
        <v>63</v>
      </c>
    </row>
    <row r="83" spans="2:4" ht="12.75">
      <c r="B83" s="9"/>
      <c r="C83" s="10">
        <v>2.9</v>
      </c>
      <c r="D83" s="9" t="s">
        <v>64</v>
      </c>
    </row>
    <row r="84" spans="2:4" ht="12.75">
      <c r="B84" s="9"/>
      <c r="C84" s="10">
        <v>3.3</v>
      </c>
      <c r="D84" s="9" t="s">
        <v>65</v>
      </c>
    </row>
    <row r="85" spans="2:4" ht="12.75">
      <c r="B85" s="9"/>
      <c r="C85" s="10">
        <v>2.8</v>
      </c>
      <c r="D85" s="9" t="s">
        <v>120</v>
      </c>
    </row>
    <row r="86" spans="2:4" ht="12.75">
      <c r="B86" s="9"/>
      <c r="C86" s="10">
        <v>2.6</v>
      </c>
      <c r="D86" s="9" t="s">
        <v>119</v>
      </c>
    </row>
    <row r="87" spans="2:4" ht="12.75">
      <c r="B87" s="9"/>
      <c r="C87" s="10">
        <v>3</v>
      </c>
      <c r="D87" s="9" t="s">
        <v>66</v>
      </c>
    </row>
    <row r="88" spans="2:4" ht="12.75">
      <c r="B88" s="9"/>
      <c r="C88" s="10">
        <v>2.8</v>
      </c>
      <c r="D88" s="9" t="s">
        <v>67</v>
      </c>
    </row>
    <row r="89" spans="2:4" ht="12.75">
      <c r="B89" s="9"/>
      <c r="C89" s="10">
        <v>3.4</v>
      </c>
      <c r="D89" s="9" t="s">
        <v>68</v>
      </c>
    </row>
    <row r="90" spans="2:4" ht="12.75">
      <c r="B90" s="9"/>
      <c r="C90" s="10">
        <v>3.2</v>
      </c>
      <c r="D90" s="9" t="s">
        <v>69</v>
      </c>
    </row>
    <row r="91" spans="2:4" ht="12.75">
      <c r="B91" s="9"/>
      <c r="C91" s="10">
        <v>3.7</v>
      </c>
      <c r="D91" s="9" t="s">
        <v>118</v>
      </c>
    </row>
    <row r="92" spans="2:4" ht="12.75">
      <c r="B92" s="9"/>
      <c r="C92" s="10">
        <v>3.4</v>
      </c>
      <c r="D92" s="9" t="s">
        <v>117</v>
      </c>
    </row>
    <row r="93" spans="2:4" ht="12.75">
      <c r="B93" s="9"/>
      <c r="C93" s="10">
        <v>2</v>
      </c>
      <c r="D93" s="9" t="s">
        <v>70</v>
      </c>
    </row>
    <row r="94" spans="2:4" ht="12.75">
      <c r="B94" s="9"/>
      <c r="C94" s="10">
        <v>1.9</v>
      </c>
      <c r="D94" s="9" t="s">
        <v>71</v>
      </c>
    </row>
    <row r="95" spans="2:4" ht="12.75">
      <c r="B95" s="9"/>
      <c r="C95" s="10">
        <v>1.8</v>
      </c>
      <c r="D95" s="9" t="s">
        <v>72</v>
      </c>
    </row>
    <row r="96" spans="2:4" ht="12.75">
      <c r="B96" s="9"/>
      <c r="C96" s="10">
        <v>2.2</v>
      </c>
      <c r="D96" s="9" t="s">
        <v>73</v>
      </c>
    </row>
    <row r="97" spans="2:4" ht="12.75">
      <c r="B97" s="9"/>
      <c r="C97" s="10">
        <v>1.8</v>
      </c>
      <c r="D97" s="9" t="s">
        <v>74</v>
      </c>
    </row>
    <row r="98" spans="2:4" ht="12.75">
      <c r="B98" s="9"/>
      <c r="C98" s="10">
        <v>2</v>
      </c>
      <c r="D98" s="9" t="s">
        <v>75</v>
      </c>
    </row>
    <row r="99" spans="2:4" ht="12.75">
      <c r="B99" s="9"/>
      <c r="C99" s="10">
        <v>2.4</v>
      </c>
      <c r="D99" s="9" t="s">
        <v>76</v>
      </c>
    </row>
    <row r="100" spans="2:4" ht="12.75">
      <c r="B100" s="9"/>
      <c r="C100" s="10">
        <v>2.8</v>
      </c>
      <c r="D100" s="9" t="s">
        <v>77</v>
      </c>
    </row>
    <row r="101" spans="2:4" ht="12.75">
      <c r="B101" s="9"/>
      <c r="C101" s="10">
        <v>3.2</v>
      </c>
      <c r="D101" s="9" t="s">
        <v>78</v>
      </c>
    </row>
    <row r="102" spans="2:4" ht="12.75">
      <c r="B102" s="9"/>
      <c r="C102" s="10">
        <v>2</v>
      </c>
      <c r="D102" s="9" t="s">
        <v>79</v>
      </c>
    </row>
    <row r="103" spans="2:4" ht="12.75">
      <c r="B103" s="9"/>
      <c r="C103" s="10">
        <v>2.4</v>
      </c>
      <c r="D103" s="9" t="s">
        <v>80</v>
      </c>
    </row>
    <row r="104" spans="2:4" ht="12.75">
      <c r="B104" s="9"/>
      <c r="C104" s="10">
        <v>2.8</v>
      </c>
      <c r="D104" s="9" t="s">
        <v>81</v>
      </c>
    </row>
    <row r="105" spans="2:4" ht="12.75">
      <c r="B105" s="9"/>
      <c r="C105" s="10">
        <v>3.2</v>
      </c>
      <c r="D105" s="9" t="s">
        <v>116</v>
      </c>
    </row>
    <row r="106" spans="2:4" ht="12.75">
      <c r="B106" s="9"/>
      <c r="C106" s="10">
        <v>3.6</v>
      </c>
      <c r="D106" s="9" t="s">
        <v>115</v>
      </c>
    </row>
    <row r="107" spans="2:4" ht="12.75">
      <c r="B107" s="9"/>
      <c r="C107" s="10">
        <v>2.7</v>
      </c>
      <c r="D107" s="9" t="s">
        <v>82</v>
      </c>
    </row>
    <row r="108" spans="2:4" ht="12.75">
      <c r="B108" s="9"/>
      <c r="C108" s="10">
        <v>2.5</v>
      </c>
      <c r="D108" s="9" t="s">
        <v>83</v>
      </c>
    </row>
    <row r="109" spans="2:4" ht="12.75">
      <c r="B109" s="9"/>
      <c r="C109" s="10">
        <v>3.5</v>
      </c>
      <c r="D109" s="9" t="s">
        <v>114</v>
      </c>
    </row>
    <row r="110" spans="2:4" ht="12.75">
      <c r="B110" s="9"/>
      <c r="C110" s="10">
        <v>3.3</v>
      </c>
      <c r="D110" s="9" t="s">
        <v>113</v>
      </c>
    </row>
    <row r="111" spans="2:4" ht="12.75">
      <c r="B111" s="9"/>
      <c r="C111" s="10">
        <v>2.1</v>
      </c>
      <c r="D111" s="9" t="s">
        <v>84</v>
      </c>
    </row>
    <row r="112" spans="2:4" ht="12.75">
      <c r="B112" s="9"/>
      <c r="C112" s="10">
        <v>2</v>
      </c>
      <c r="D112" s="9" t="s">
        <v>85</v>
      </c>
    </row>
    <row r="113" spans="2:4" ht="12.75">
      <c r="B113" s="9"/>
      <c r="C113" s="10">
        <v>1.9</v>
      </c>
      <c r="D113" s="9" t="s">
        <v>86</v>
      </c>
    </row>
    <row r="114" spans="2:4" ht="12.75">
      <c r="B114" s="9"/>
      <c r="C114" s="10">
        <v>2.3</v>
      </c>
      <c r="D114" s="9" t="s">
        <v>87</v>
      </c>
    </row>
    <row r="115" spans="2:4" ht="12.75">
      <c r="B115" s="9"/>
      <c r="C115" s="10">
        <v>1.9</v>
      </c>
      <c r="D115" s="9" t="s">
        <v>88</v>
      </c>
    </row>
    <row r="116" spans="2:4" ht="12.75">
      <c r="B116" s="9"/>
      <c r="C116" s="10">
        <v>2.1</v>
      </c>
      <c r="D116" s="9" t="s">
        <v>112</v>
      </c>
    </row>
    <row r="117" spans="2:4" ht="12.75">
      <c r="B117" s="9"/>
      <c r="C117" s="10">
        <v>2.5</v>
      </c>
      <c r="D117" s="9" t="s">
        <v>89</v>
      </c>
    </row>
    <row r="118" spans="2:4" ht="12.75">
      <c r="B118" s="9"/>
      <c r="C118" s="10">
        <v>2.9</v>
      </c>
      <c r="D118" s="9" t="s">
        <v>90</v>
      </c>
    </row>
    <row r="119" spans="2:4" ht="12.75">
      <c r="B119" s="9"/>
      <c r="C119" s="10">
        <v>2.1</v>
      </c>
      <c r="D119" s="9" t="s">
        <v>91</v>
      </c>
    </row>
    <row r="120" spans="2:4" ht="12.75">
      <c r="B120" s="9"/>
      <c r="C120" s="10">
        <v>2.5</v>
      </c>
      <c r="D120" s="9" t="s">
        <v>92</v>
      </c>
    </row>
    <row r="121" spans="2:4" ht="12.75">
      <c r="B121" s="9"/>
      <c r="C121" s="10">
        <v>2.9</v>
      </c>
      <c r="D121" s="9" t="s">
        <v>93</v>
      </c>
    </row>
    <row r="122" spans="2:4" ht="12.75">
      <c r="B122" s="9"/>
      <c r="C122" s="10">
        <v>3.3</v>
      </c>
      <c r="D122" s="9" t="s">
        <v>94</v>
      </c>
    </row>
    <row r="123" spans="2:4" ht="12.75">
      <c r="B123" s="9"/>
      <c r="C123" s="10">
        <v>3.7</v>
      </c>
      <c r="D123" s="9" t="s">
        <v>111</v>
      </c>
    </row>
    <row r="124" spans="2:4" ht="12.75">
      <c r="B124" s="9"/>
      <c r="C124" s="10">
        <v>2.7</v>
      </c>
      <c r="D124" s="9" t="s">
        <v>95</v>
      </c>
    </row>
    <row r="125" spans="2:4" ht="12.75">
      <c r="B125" s="9"/>
      <c r="C125" s="10">
        <v>2.5</v>
      </c>
      <c r="D125" s="9" t="s">
        <v>96</v>
      </c>
    </row>
    <row r="126" spans="2:4" ht="12.75">
      <c r="B126" s="9"/>
      <c r="C126" s="10">
        <v>3.5</v>
      </c>
      <c r="D126" s="9" t="s">
        <v>97</v>
      </c>
    </row>
    <row r="127" spans="2:4" ht="12.75">
      <c r="B127" s="9"/>
      <c r="C127" s="10">
        <v>3.3</v>
      </c>
      <c r="D127" s="9" t="s">
        <v>98</v>
      </c>
    </row>
    <row r="128" spans="3:4" ht="12.75">
      <c r="C128" s="10">
        <v>3.4</v>
      </c>
      <c r="D128" s="9" t="s">
        <v>110</v>
      </c>
    </row>
    <row r="129" spans="3:4" ht="12.75">
      <c r="C129" s="10">
        <v>3.1</v>
      </c>
      <c r="D129" s="9" t="s">
        <v>109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83"/>
  <sheetViews>
    <sheetView zoomScale="90" zoomScaleNormal="90" zoomScalePageLayoutView="0" workbookViewId="0" topLeftCell="A1">
      <selection activeCell="C73" sqref="C73"/>
    </sheetView>
  </sheetViews>
  <sheetFormatPr defaultColWidth="8.00390625" defaultRowHeight="12.75" outlineLevelRow="1"/>
  <cols>
    <col min="1" max="1" width="4.00390625" style="20" customWidth="1"/>
    <col min="2" max="2" width="5.00390625" style="12" customWidth="1"/>
    <col min="3" max="3" width="6.57421875" style="12" customWidth="1"/>
    <col min="4" max="4" width="4.7109375" style="12" customWidth="1"/>
    <col min="5" max="5" width="6.57421875" style="12" customWidth="1"/>
    <col min="6" max="6" width="4.7109375" style="12" customWidth="1"/>
    <col min="7" max="7" width="6.57421875" style="12" customWidth="1"/>
    <col min="8" max="8" width="4.7109375" style="12" customWidth="1"/>
    <col min="9" max="9" width="6.57421875" style="12" customWidth="1"/>
    <col min="10" max="10" width="4.7109375" style="12" customWidth="1"/>
    <col min="11" max="11" width="11.57421875" style="12" customWidth="1"/>
    <col min="12" max="12" width="4.7109375" style="12" customWidth="1"/>
    <col min="13" max="13" width="6.57421875" style="13" customWidth="1"/>
    <col min="14" max="14" width="4.7109375" style="12" customWidth="1"/>
    <col min="15" max="15" width="9.00390625" style="19" customWidth="1"/>
    <col min="16" max="16" width="11.7109375" style="2" customWidth="1"/>
    <col min="17" max="16384" width="8.00390625" style="2" customWidth="1"/>
  </cols>
  <sheetData>
    <row r="1" spans="1:16" ht="15">
      <c r="A1" s="1"/>
      <c r="O1" s="4"/>
      <c r="P1" s="14"/>
    </row>
    <row r="2" spans="1:16" ht="15">
      <c r="A2" s="12"/>
      <c r="C2" s="12" t="s">
        <v>108</v>
      </c>
      <c r="O2" s="4"/>
      <c r="P2" s="14"/>
    </row>
    <row r="3" spans="3:13" s="12" customFormat="1" ht="15">
      <c r="C3" s="12" t="s">
        <v>107</v>
      </c>
      <c r="M3" s="13"/>
    </row>
    <row r="4" spans="3:13" s="12" customFormat="1" ht="15">
      <c r="C4" s="12" t="s">
        <v>139</v>
      </c>
      <c r="M4" s="13"/>
    </row>
    <row r="5" s="12" customFormat="1" ht="15">
      <c r="M5" s="13"/>
    </row>
    <row r="6" spans="2:13" s="12" customFormat="1" ht="15">
      <c r="B6" s="15">
        <v>1</v>
      </c>
      <c r="C6" s="13" t="s">
        <v>164</v>
      </c>
      <c r="L6" s="12" t="s">
        <v>146</v>
      </c>
      <c r="M6" s="13"/>
    </row>
    <row r="7" spans="3:14" s="12" customFormat="1" ht="15">
      <c r="C7" s="16" t="s">
        <v>54</v>
      </c>
      <c r="D7" s="17">
        <f ca="1">INDIRECT(CONCATENATE("КЭТ3!","C",TEXT(MATCH(C7,КЭТ3!$D$1:$D$280,0),0)))</f>
        <v>2.7</v>
      </c>
      <c r="E7" s="16" t="s">
        <v>28</v>
      </c>
      <c r="F7" s="17">
        <f ca="1">INDIRECT(CONCATENATE("КЭТ3!","C",TEXT(MATCH(E7,КЭТ3!$D$1:$D$280,0),0)))</f>
        <v>2.8</v>
      </c>
      <c r="G7" s="16" t="s">
        <v>42</v>
      </c>
      <c r="H7" s="17">
        <f ca="1">INDIRECT(CONCATENATE("КЭТ3!","C",TEXT(MATCH(G7,КЭТ3!$D$1:$D$280,0),0)))</f>
        <v>2.8</v>
      </c>
      <c r="I7" s="16" t="s">
        <v>15</v>
      </c>
      <c r="J7" s="17">
        <f ca="1">INDIRECT(CONCATENATE("КЭТ3!","C",TEXT(MATCH(I7,КЭТ3!$D$1:$D$280,0),0)))</f>
        <v>2.8</v>
      </c>
      <c r="K7" s="16" t="s">
        <v>81</v>
      </c>
      <c r="L7" s="17">
        <f ca="1">INDIRECT(CONCATENATE("КЭТ3!","C",TEXT(MATCH(K7,КЭТ3!$D$1:$D$280,0),0)))</f>
        <v>2.8</v>
      </c>
      <c r="M7" s="18">
        <f>SUM(D7+F7+H7+J7+L7)</f>
        <v>13.900000000000002</v>
      </c>
      <c r="N7" s="17"/>
    </row>
    <row r="8" spans="3:14" s="12" customFormat="1" ht="15">
      <c r="C8" s="16" t="s">
        <v>7</v>
      </c>
      <c r="D8" s="17">
        <f ca="1">INDIRECT(CONCATENATE("КЭТ3!","C",TEXT(MATCH(C8,КЭТ3!$D$1:$D$280,0),0)))</f>
        <v>1.6</v>
      </c>
      <c r="E8" s="16" t="s">
        <v>17</v>
      </c>
      <c r="F8" s="17">
        <f ca="1">INDIRECT(CONCATENATE("КЭТ3!","C",TEXT(MATCH(E8,КЭТ3!$D$1:$D$280,0),0)))</f>
        <v>1.8</v>
      </c>
      <c r="G8" s="16" t="s">
        <v>30</v>
      </c>
      <c r="H8" s="17">
        <f ca="1">INDIRECT(CONCATENATE("КЭТ3!","C",TEXT(MATCH(G8,КЭТ3!$D$1:$D$280,0),0)))</f>
        <v>1.9</v>
      </c>
      <c r="I8" s="16" t="s">
        <v>49</v>
      </c>
      <c r="J8" s="17">
        <f ca="1">INDIRECT(CONCATENATE("КЭТ3!","C",TEXT(MATCH(I8,КЭТ3!$D$1:$D$280,0),0)))</f>
        <v>2.1</v>
      </c>
      <c r="K8" s="16" t="s">
        <v>79</v>
      </c>
      <c r="L8" s="17">
        <f ca="1">INDIRECT(CONCATENATE("КЭТ3!","C",TEXT(MATCH(K8,КЭТ3!$D$1:$D$280,0),0)))</f>
        <v>2</v>
      </c>
      <c r="M8" s="18">
        <f>SUM(D8+F8+H8+J8+L8)</f>
        <v>9.4</v>
      </c>
      <c r="N8" s="17"/>
    </row>
    <row r="9" ht="15" hidden="1" outlineLevel="1">
      <c r="A9" s="12">
        <v>1</v>
      </c>
    </row>
    <row r="10" ht="15" hidden="1" outlineLevel="1">
      <c r="A10" s="12">
        <v>2</v>
      </c>
    </row>
    <row r="11" ht="15" hidden="1" outlineLevel="1">
      <c r="A11" s="12">
        <v>3</v>
      </c>
    </row>
    <row r="12" ht="15" hidden="1" outlineLevel="1">
      <c r="A12" s="12">
        <v>4</v>
      </c>
    </row>
    <row r="13" ht="15" hidden="1" outlineLevel="1">
      <c r="A13" s="12">
        <v>5</v>
      </c>
    </row>
    <row r="14" ht="15" hidden="1" outlineLevel="1">
      <c r="A14" s="12">
        <v>6</v>
      </c>
    </row>
    <row r="15" ht="15" hidden="1" outlineLevel="1">
      <c r="A15" s="12">
        <v>7</v>
      </c>
    </row>
    <row r="16" ht="15" hidden="1" outlineLevel="1">
      <c r="A16" s="12">
        <v>8</v>
      </c>
    </row>
    <row r="17" ht="15" hidden="1" outlineLevel="1">
      <c r="A17" s="12">
        <v>9</v>
      </c>
    </row>
    <row r="18" ht="15" hidden="1" outlineLevel="1">
      <c r="A18" s="12">
        <v>10</v>
      </c>
    </row>
    <row r="19" spans="2:13" s="12" customFormat="1" ht="15" collapsed="1">
      <c r="B19" s="15">
        <v>2</v>
      </c>
      <c r="C19" s="13" t="s">
        <v>165</v>
      </c>
      <c r="L19" s="12" t="s">
        <v>147</v>
      </c>
      <c r="M19" s="13"/>
    </row>
    <row r="20" spans="3:14" s="12" customFormat="1" ht="15">
      <c r="C20" s="16" t="s">
        <v>54</v>
      </c>
      <c r="D20" s="17">
        <f ca="1">INDIRECT(CONCATENATE("КЭТ3!","C",TEXT(MATCH(C20,КЭТ3!$D$1:$D$280,0),0)))</f>
        <v>2.7</v>
      </c>
      <c r="E20" s="16" t="s">
        <v>28</v>
      </c>
      <c r="F20" s="17">
        <f ca="1">INDIRECT(CONCATENATE("КЭТ3!","C",TEXT(MATCH(E20,КЭТ3!$D$1:$D$280,0),0)))</f>
        <v>2.8</v>
      </c>
      <c r="G20" s="16" t="s">
        <v>42</v>
      </c>
      <c r="H20" s="17">
        <f ca="1">INDIRECT(CONCATENATE("КЭТ3!","C",TEXT(MATCH(G20,КЭТ3!$D$1:$D$280,0),0)))</f>
        <v>2.8</v>
      </c>
      <c r="I20" s="16" t="s">
        <v>15</v>
      </c>
      <c r="J20" s="17">
        <f ca="1">INDIRECT(CONCATENATE("КЭТ3!","C",TEXT(MATCH(I20,КЭТ3!$D$1:$D$280,0),0)))</f>
        <v>2.8</v>
      </c>
      <c r="K20" s="16" t="s">
        <v>81</v>
      </c>
      <c r="L20" s="17">
        <f ca="1">INDIRECT(CONCATENATE("КЭТ3!","C",TEXT(MATCH(K20,КЭТ3!$D$1:$D$280,0),0)))</f>
        <v>2.8</v>
      </c>
      <c r="M20" s="18">
        <f>SUM(D20+F20+H20+J20+L20)</f>
        <v>13.900000000000002</v>
      </c>
      <c r="N20" s="17"/>
    </row>
    <row r="21" spans="3:14" s="12" customFormat="1" ht="15">
      <c r="C21" s="16" t="s">
        <v>7</v>
      </c>
      <c r="D21" s="17">
        <f ca="1">INDIRECT(CONCATENATE("КЭТ3!","C",TEXT(MATCH(C21,КЭТ3!$D$1:$D$280,0),0)))</f>
        <v>1.6</v>
      </c>
      <c r="E21" s="16" t="s">
        <v>49</v>
      </c>
      <c r="F21" s="17">
        <f ca="1">INDIRECT(CONCATENATE("КЭТ3!","C",TEXT(MATCH(E21,КЭТ3!$D$1:$D$280,0),0)))</f>
        <v>2.1</v>
      </c>
      <c r="G21" s="16" t="s">
        <v>17</v>
      </c>
      <c r="H21" s="17">
        <f ca="1">INDIRECT(CONCATENATE("КЭТ3!","C",TEXT(MATCH(G21,КЭТ3!$D$1:$D$280,0),0)))</f>
        <v>1.8</v>
      </c>
      <c r="I21" s="16" t="s">
        <v>30</v>
      </c>
      <c r="J21" s="17">
        <f ca="1">INDIRECT(CONCATENATE("КЭТ3!","C",TEXT(MATCH(I21,КЭТ3!$D$1:$D$280,0),0)))</f>
        <v>1.9</v>
      </c>
      <c r="K21" s="16" t="s">
        <v>79</v>
      </c>
      <c r="L21" s="17">
        <f ca="1">INDIRECT(CONCATENATE("КЭТ3!","C",TEXT(MATCH(K21,КЭТ3!$D$1:$D$280,0),0)))</f>
        <v>2</v>
      </c>
      <c r="M21" s="18">
        <f>SUM(D21+F21+H21+J21+L21)</f>
        <v>9.4</v>
      </c>
      <c r="N21" s="17"/>
    </row>
    <row r="22" ht="15" hidden="1" outlineLevel="1">
      <c r="A22" s="12">
        <v>1</v>
      </c>
    </row>
    <row r="23" ht="15" hidden="1" outlineLevel="1">
      <c r="A23" s="12">
        <v>2</v>
      </c>
    </row>
    <row r="24" ht="15" hidden="1" outlineLevel="1">
      <c r="A24" s="12">
        <v>3</v>
      </c>
    </row>
    <row r="25" ht="15" hidden="1" outlineLevel="1">
      <c r="A25" s="12">
        <v>4</v>
      </c>
    </row>
    <row r="26" ht="15" hidden="1" outlineLevel="1">
      <c r="A26" s="12">
        <v>5</v>
      </c>
    </row>
    <row r="27" ht="15" hidden="1" outlineLevel="1">
      <c r="A27" s="12">
        <v>6</v>
      </c>
    </row>
    <row r="28" ht="15" hidden="1" outlineLevel="1">
      <c r="A28" s="12">
        <v>7</v>
      </c>
    </row>
    <row r="29" ht="15" hidden="1" outlineLevel="1">
      <c r="A29" s="12">
        <v>8</v>
      </c>
    </row>
    <row r="30" ht="15" hidden="1" outlineLevel="1">
      <c r="A30" s="12">
        <v>9</v>
      </c>
    </row>
    <row r="31" ht="15" hidden="1" outlineLevel="1">
      <c r="A31" s="12">
        <v>10</v>
      </c>
    </row>
    <row r="32" spans="2:13" s="12" customFormat="1" ht="15" collapsed="1">
      <c r="B32" s="15">
        <v>3</v>
      </c>
      <c r="C32" s="13" t="s">
        <v>148</v>
      </c>
      <c r="L32" s="12" t="s">
        <v>149</v>
      </c>
      <c r="M32" s="13"/>
    </row>
    <row r="33" spans="3:14" s="12" customFormat="1" ht="15">
      <c r="C33" s="16" t="s">
        <v>12</v>
      </c>
      <c r="D33" s="17">
        <f ca="1">INDIRECT(CONCATENATE("КЭТ3!","C",TEXT(MATCH(C33,КЭТ3!$D$1:$D$280,0),0)))</f>
        <v>2.4</v>
      </c>
      <c r="E33" s="16" t="s">
        <v>54</v>
      </c>
      <c r="F33" s="17">
        <f ca="1">INDIRECT(CONCATENATE("КЭТ3!","C",TEXT(MATCH(E33,КЭТ3!$D$1:$D$280,0),0)))</f>
        <v>2.7</v>
      </c>
      <c r="G33" s="16" t="s">
        <v>28</v>
      </c>
      <c r="H33" s="17">
        <f ca="1">INDIRECT(CONCATENATE("КЭТ3!","C",TEXT(MATCH(G33,КЭТ3!$D$1:$D$280,0),0)))</f>
        <v>2.8</v>
      </c>
      <c r="I33" s="16" t="s">
        <v>37</v>
      </c>
      <c r="J33" s="17">
        <f ca="1">INDIRECT(CONCATENATE("КЭТ3!","C",TEXT(MATCH(I33,КЭТ3!$D$1:$D$280,0),0)))</f>
        <v>2</v>
      </c>
      <c r="K33" s="16" t="s">
        <v>62</v>
      </c>
      <c r="L33" s="17">
        <f ca="1">INDIRECT(CONCATENATE("КЭТ3!","C",TEXT(MATCH(K33,КЭТ3!$D$1:$D$280,0),0)))</f>
        <v>2.1</v>
      </c>
      <c r="M33" s="18">
        <f>SUM(D33+F33+H33+J33+L33)</f>
        <v>11.999999999999998</v>
      </c>
      <c r="N33" s="17"/>
    </row>
    <row r="34" spans="3:14" s="12" customFormat="1" ht="15">
      <c r="C34" s="16" t="s">
        <v>7</v>
      </c>
      <c r="D34" s="17">
        <f ca="1">INDIRECT(CONCATENATE("КЭТ3!","C",TEXT(MATCH(C34,КЭТ3!$D$1:$D$280,0),0)))</f>
        <v>1.6</v>
      </c>
      <c r="E34" s="16" t="s">
        <v>49</v>
      </c>
      <c r="F34" s="17">
        <f ca="1">INDIRECT(CONCATENATE("КЭТ3!","C",TEXT(MATCH(E34,КЭТ3!$D$1:$D$280,0),0)))</f>
        <v>2.1</v>
      </c>
      <c r="G34" s="16" t="s">
        <v>17</v>
      </c>
      <c r="H34" s="17">
        <f ca="1">INDIRECT(CONCATENATE("КЭТ3!","C",TEXT(MATCH(G34,КЭТ3!$D$1:$D$280,0),0)))</f>
        <v>1.8</v>
      </c>
      <c r="I34" s="16" t="s">
        <v>30</v>
      </c>
      <c r="J34" s="17">
        <f ca="1">INDIRECT(CONCATENATE("КЭТ3!","C",TEXT(MATCH(I34,КЭТ3!$D$1:$D$280,0),0)))</f>
        <v>1.9</v>
      </c>
      <c r="K34" s="21" t="s">
        <v>79</v>
      </c>
      <c r="L34" s="17">
        <f ca="1">INDIRECT(CONCATENATE("КЭТ3!","C",TEXT(MATCH(K34,КЭТ3!$D$1:$D$280,0),0)))</f>
        <v>2</v>
      </c>
      <c r="M34" s="18">
        <f>SUM(D34+F34+H34+J34+L34)</f>
        <v>9.4</v>
      </c>
      <c r="N34" s="17"/>
    </row>
    <row r="35" ht="15" hidden="1" outlineLevel="1">
      <c r="A35" s="12">
        <v>1</v>
      </c>
    </row>
    <row r="36" ht="15" hidden="1" outlineLevel="1">
      <c r="A36" s="12">
        <v>2</v>
      </c>
    </row>
    <row r="37" ht="15" hidden="1" outlineLevel="1">
      <c r="A37" s="12">
        <v>3</v>
      </c>
    </row>
    <row r="38" ht="15" hidden="1" outlineLevel="1">
      <c r="A38" s="12">
        <v>4</v>
      </c>
    </row>
    <row r="39" ht="15" hidden="1" outlineLevel="1">
      <c r="A39" s="12">
        <v>5</v>
      </c>
    </row>
    <row r="40" ht="15" hidden="1" outlineLevel="1">
      <c r="A40" s="12">
        <v>6</v>
      </c>
    </row>
    <row r="41" ht="15" hidden="1" outlineLevel="1">
      <c r="A41" s="12">
        <v>7</v>
      </c>
    </row>
    <row r="42" ht="15" hidden="1" outlineLevel="1">
      <c r="A42" s="12">
        <v>8</v>
      </c>
    </row>
    <row r="43" ht="15" hidden="1" outlineLevel="1">
      <c r="A43" s="12">
        <v>9</v>
      </c>
    </row>
    <row r="44" ht="15" hidden="1" outlineLevel="1">
      <c r="A44" s="12">
        <v>10</v>
      </c>
    </row>
    <row r="45" spans="2:13" s="12" customFormat="1" ht="15" collapsed="1">
      <c r="B45" s="15">
        <v>4</v>
      </c>
      <c r="C45" s="13" t="s">
        <v>160</v>
      </c>
      <c r="L45" s="12" t="s">
        <v>158</v>
      </c>
      <c r="M45" s="13"/>
    </row>
    <row r="46" spans="3:14" s="12" customFormat="1" ht="15">
      <c r="C46" s="16" t="s">
        <v>49</v>
      </c>
      <c r="D46" s="17">
        <f ca="1">INDIRECT(CONCATENATE("КЭТ3!","C",TEXT(MATCH(C46,КЭТ3!$D$1:$D$280,0),0)))</f>
        <v>2.1</v>
      </c>
      <c r="E46" s="16" t="s">
        <v>12</v>
      </c>
      <c r="F46" s="17">
        <f ca="1">INDIRECT(CONCATENATE("КЭТ3!","C",TEXT(MATCH(E46,КЭТ3!$D$1:$D$280,0),0)))</f>
        <v>2.4</v>
      </c>
      <c r="G46" s="16" t="s">
        <v>23</v>
      </c>
      <c r="H46" s="17">
        <f ca="1">INDIRECT(CONCATENATE("КЭТ3!","C",TEXT(MATCH(G46,КЭТ3!$D$1:$D$280,0),0)))</f>
        <v>2.2</v>
      </c>
      <c r="I46" s="16" t="s">
        <v>37</v>
      </c>
      <c r="J46" s="17">
        <f ca="1">INDIRECT(CONCATENATE("КЭТ3!","C",TEXT(MATCH(I46,КЭТ3!$D$1:$D$280,0),0)))</f>
        <v>2</v>
      </c>
      <c r="K46" s="16" t="s">
        <v>80</v>
      </c>
      <c r="L46" s="17">
        <f ca="1">INDIRECT(CONCATENATE("КЭТ3!","C",TEXT(MATCH(K46,КЭТ3!$D$1:$D$280,0),0)))</f>
        <v>2.4</v>
      </c>
      <c r="M46" s="18">
        <f>SUM(D46+F46+H46+J46+L46)</f>
        <v>11.1</v>
      </c>
      <c r="N46" s="17"/>
    </row>
    <row r="47" spans="3:14" s="12" customFormat="1" ht="15">
      <c r="C47" s="16" t="s">
        <v>7</v>
      </c>
      <c r="D47" s="17">
        <f ca="1">INDIRECT(CONCATENATE("КЭТ3!","C",TEXT(MATCH(C47,КЭТ3!$D$1:$D$280,0),0)))</f>
        <v>1.6</v>
      </c>
      <c r="E47" s="16" t="s">
        <v>44</v>
      </c>
      <c r="F47" s="17">
        <f ca="1">INDIRECT(CONCATENATE("КЭТ3!","C",TEXT(MATCH(E47,КЭТ3!$D$1:$D$280,0),0)))</f>
        <v>1.4</v>
      </c>
      <c r="G47" s="16" t="s">
        <v>17</v>
      </c>
      <c r="H47" s="17">
        <f ca="1">INDIRECT(CONCATENATE("КЭТ3!","C",TEXT(MATCH(G47,КЭТ3!$D$1:$D$280,0),0)))</f>
        <v>1.8</v>
      </c>
      <c r="I47" s="16" t="s">
        <v>30</v>
      </c>
      <c r="J47" s="17">
        <f ca="1">INDIRECT(CONCATENATE("КЭТ3!","C",TEXT(MATCH(I47,КЭТ3!$D$1:$D$280,0),0)))</f>
        <v>1.9</v>
      </c>
      <c r="K47" s="16" t="s">
        <v>79</v>
      </c>
      <c r="L47" s="17">
        <f ca="1">INDIRECT(CONCATENATE("КЭТ3!","C",TEXT(MATCH(K47,КЭТ3!$D$1:$D$280,0),0)))</f>
        <v>2</v>
      </c>
      <c r="M47" s="18">
        <f>SUM(D47+F47+H47+J47+L47)</f>
        <v>8.7</v>
      </c>
      <c r="N47" s="17"/>
    </row>
    <row r="48" ht="15" hidden="1" outlineLevel="1">
      <c r="A48" s="12">
        <v>1</v>
      </c>
    </row>
    <row r="49" ht="15" hidden="1" outlineLevel="1">
      <c r="A49" s="12">
        <v>2</v>
      </c>
    </row>
    <row r="50" ht="15" hidden="1" outlineLevel="1">
      <c r="A50" s="12">
        <v>3</v>
      </c>
    </row>
    <row r="51" ht="15" hidden="1" outlineLevel="1">
      <c r="A51" s="12">
        <v>4</v>
      </c>
    </row>
    <row r="52" ht="15" hidden="1" outlineLevel="1">
      <c r="A52" s="12">
        <v>5</v>
      </c>
    </row>
    <row r="53" ht="15" hidden="1" outlineLevel="1">
      <c r="A53" s="12">
        <v>6</v>
      </c>
    </row>
    <row r="54" ht="15" hidden="1" outlineLevel="1">
      <c r="A54" s="12">
        <v>7</v>
      </c>
    </row>
    <row r="55" ht="15" hidden="1" outlineLevel="1">
      <c r="A55" s="12">
        <v>8</v>
      </c>
    </row>
    <row r="56" ht="15" hidden="1" outlineLevel="1">
      <c r="A56" s="12">
        <v>9</v>
      </c>
    </row>
    <row r="57" ht="15" hidden="1" outlineLevel="1">
      <c r="A57" s="12">
        <v>10</v>
      </c>
    </row>
    <row r="58" spans="2:13" s="12" customFormat="1" ht="15" collapsed="1">
      <c r="B58" s="15">
        <v>5</v>
      </c>
      <c r="C58" s="13" t="s">
        <v>161</v>
      </c>
      <c r="L58" s="12" t="s">
        <v>158</v>
      </c>
      <c r="M58" s="13"/>
    </row>
    <row r="59" spans="3:14" s="12" customFormat="1" ht="15">
      <c r="C59" s="16" t="s">
        <v>49</v>
      </c>
      <c r="D59" s="17">
        <f ca="1">INDIRECT(CONCATENATE("КЭТ3!","C",TEXT(MATCH(C59,КЭТ3!$D$1:$D$280,0),0)))</f>
        <v>2.1</v>
      </c>
      <c r="E59" s="16" t="s">
        <v>13</v>
      </c>
      <c r="F59" s="17">
        <f ca="1">INDIRECT(CONCATENATE("КЭТ3!","C",TEXT(MATCH(E59,КЭТ3!$D$1:$D$280,0),0)))</f>
        <v>2.2</v>
      </c>
      <c r="G59" s="16" t="s">
        <v>23</v>
      </c>
      <c r="H59" s="17">
        <f ca="1">INDIRECT(CONCATENATE("КЭТ3!","C",TEXT(MATCH(G59,КЭТ3!$D$1:$D$280,0),0)))</f>
        <v>2.2</v>
      </c>
      <c r="I59" s="16" t="s">
        <v>36</v>
      </c>
      <c r="J59" s="17">
        <f ca="1">INDIRECT(CONCATENATE("КЭТ3!","C",TEXT(MATCH(I59,КЭТ3!$D$1:$D$280,0),0)))</f>
        <v>2.3</v>
      </c>
      <c r="K59" s="16" t="s">
        <v>63</v>
      </c>
      <c r="L59" s="17">
        <f ca="1">INDIRECT(CONCATENATE("КЭТ3!","C",TEXT(MATCH(K59,КЭТ3!$D$1:$D$280,0),0)))</f>
        <v>2.5</v>
      </c>
      <c r="M59" s="18">
        <f>SUM(D59+F59+H59+J59+L59)</f>
        <v>11.3</v>
      </c>
      <c r="N59" s="17"/>
    </row>
    <row r="60" spans="3:14" s="12" customFormat="1" ht="15">
      <c r="C60" s="16" t="s">
        <v>44</v>
      </c>
      <c r="D60" s="17">
        <f ca="1">INDIRECT(CONCATENATE("КЭТ3!","C",TEXT(MATCH(C60,КЭТ3!$D$1:$D$280,0),0)))</f>
        <v>1.4</v>
      </c>
      <c r="E60" s="16" t="s">
        <v>7</v>
      </c>
      <c r="F60" s="17">
        <f ca="1">INDIRECT(CONCATENATE("КЭТ3!","C",TEXT(MATCH(E60,КЭТ3!$D$1:$D$280,0),0)))</f>
        <v>1.6</v>
      </c>
      <c r="G60" s="16" t="s">
        <v>17</v>
      </c>
      <c r="H60" s="17">
        <f ca="1">INDIRECT(CONCATENATE("КЭТ3!","C",TEXT(MATCH(G60,КЭТ3!$D$1:$D$280,0),0)))</f>
        <v>1.8</v>
      </c>
      <c r="I60" s="16" t="s">
        <v>30</v>
      </c>
      <c r="J60" s="17">
        <f ca="1">INDIRECT(CONCATENATE("КЭТ3!","C",TEXT(MATCH(I60,КЭТ3!$D$1:$D$280,0),0)))</f>
        <v>1.9</v>
      </c>
      <c r="K60" s="16" t="s">
        <v>62</v>
      </c>
      <c r="L60" s="17">
        <f ca="1">INDIRECT(CONCATENATE("КЭТ3!","C",TEXT(MATCH(K60,КЭТ3!$D$1:$D$280,0),0)))</f>
        <v>2.1</v>
      </c>
      <c r="M60" s="18">
        <f>SUM(D60+F60+H60+J60+L60)</f>
        <v>8.799999999999999</v>
      </c>
      <c r="N60" s="17"/>
    </row>
    <row r="61" ht="15" hidden="1" outlineLevel="1">
      <c r="A61" s="12">
        <v>1</v>
      </c>
    </row>
    <row r="62" ht="15" hidden="1" outlineLevel="1">
      <c r="A62" s="12">
        <v>2</v>
      </c>
    </row>
    <row r="63" ht="15" hidden="1" outlineLevel="1">
      <c r="A63" s="12">
        <v>3</v>
      </c>
    </row>
    <row r="64" ht="15" hidden="1" outlineLevel="1">
      <c r="A64" s="12">
        <v>4</v>
      </c>
    </row>
    <row r="65" ht="15" hidden="1" outlineLevel="1">
      <c r="A65" s="12">
        <v>5</v>
      </c>
    </row>
    <row r="66" ht="15" hidden="1" outlineLevel="1">
      <c r="A66" s="12">
        <v>6</v>
      </c>
    </row>
    <row r="67" ht="15" hidden="1" outlineLevel="1">
      <c r="A67" s="12">
        <v>7</v>
      </c>
    </row>
    <row r="68" ht="15" hidden="1" outlineLevel="1">
      <c r="A68" s="12">
        <v>8</v>
      </c>
    </row>
    <row r="69" ht="15" hidden="1" outlineLevel="1">
      <c r="A69" s="12">
        <v>9</v>
      </c>
    </row>
    <row r="70" ht="15" hidden="1" outlineLevel="1">
      <c r="A70" s="12">
        <v>10</v>
      </c>
    </row>
    <row r="71" spans="2:13" s="12" customFormat="1" ht="15" collapsed="1">
      <c r="B71" s="15">
        <v>6</v>
      </c>
      <c r="C71" s="13" t="s">
        <v>162</v>
      </c>
      <c r="L71" s="12" t="s">
        <v>163</v>
      </c>
      <c r="M71" s="13"/>
    </row>
    <row r="72" spans="3:14" s="12" customFormat="1" ht="15">
      <c r="C72" s="16" t="s">
        <v>54</v>
      </c>
      <c r="D72" s="17">
        <f ca="1">INDIRECT(CONCATENATE("КЭТ3!","C",TEXT(MATCH(C72,КЭТ3!$D$1:$D$280,0),0)))</f>
        <v>2.7</v>
      </c>
      <c r="E72" s="16" t="s">
        <v>15</v>
      </c>
      <c r="F72" s="17">
        <f ca="1">INDIRECT(CONCATENATE("КЭТ3!","C",TEXT(MATCH(E72,КЭТ3!$D$1:$D$280,0),0)))</f>
        <v>2.8</v>
      </c>
      <c r="G72" s="16" t="s">
        <v>66</v>
      </c>
      <c r="H72" s="17">
        <f ca="1">INDIRECT(CONCATENATE("КЭТ3!","C",TEXT(MATCH(G72,КЭТ3!$D$1:$D$280,0),0)))</f>
        <v>3</v>
      </c>
      <c r="I72" s="16" t="s">
        <v>28</v>
      </c>
      <c r="J72" s="17">
        <f ca="1">INDIRECT(CONCATENATE("КЭТ3!","C",TEXT(MATCH(I72,КЭТ3!$D$1:$D$280,0),0)))</f>
        <v>2.8</v>
      </c>
      <c r="K72" s="16" t="s">
        <v>41</v>
      </c>
      <c r="L72" s="17">
        <f ca="1">INDIRECT(CONCATENATE("КЭТ3!","C",TEXT(MATCH(K72,КЭТ3!$D$1:$D$280,0),0)))</f>
        <v>3</v>
      </c>
      <c r="M72" s="18">
        <f>SUM(D72+F72+H72+J72+L72)</f>
        <v>14.3</v>
      </c>
      <c r="N72" s="17"/>
    </row>
    <row r="73" spans="3:14" s="12" customFormat="1" ht="15">
      <c r="C73" s="16" t="s">
        <v>7</v>
      </c>
      <c r="D73" s="17">
        <f ca="1">INDIRECT(CONCATENATE("КЭТ3!","C",TEXT(MATCH(C73,КЭТ3!$D$1:$D$280,0),0)))</f>
        <v>1.6</v>
      </c>
      <c r="E73" s="16" t="s">
        <v>49</v>
      </c>
      <c r="F73" s="17">
        <f ca="1">INDIRECT(CONCATENATE("КЭТ3!","C",TEXT(MATCH(E73,КЭТ3!$D$1:$D$280,0),0)))</f>
        <v>2.1</v>
      </c>
      <c r="G73" s="16" t="s">
        <v>17</v>
      </c>
      <c r="H73" s="17">
        <f ca="1">INDIRECT(CONCATENATE("КЭТ3!","C",TEXT(MATCH(G73,КЭТ3!$D$1:$D$280,0),0)))</f>
        <v>1.8</v>
      </c>
      <c r="I73" s="16" t="s">
        <v>30</v>
      </c>
      <c r="J73" s="17">
        <f ca="1">INDIRECT(CONCATENATE("КЭТ3!","C",TEXT(MATCH(I73,КЭТ3!$D$1:$D$280,0),0)))</f>
        <v>1.9</v>
      </c>
      <c r="K73" s="16" t="s">
        <v>62</v>
      </c>
      <c r="L73" s="17">
        <f ca="1">INDIRECT(CONCATENATE("КЭТ3!","C",TEXT(MATCH(K73,КЭТ3!$D$1:$D$280,0),0)))</f>
        <v>2.1</v>
      </c>
      <c r="M73" s="18">
        <f>SUM(D73+F73+H73+J73+L73)</f>
        <v>9.5</v>
      </c>
      <c r="N73" s="17"/>
    </row>
    <row r="74" ht="15" hidden="1" outlineLevel="1">
      <c r="A74" s="12">
        <v>1</v>
      </c>
    </row>
    <row r="75" ht="15" hidden="1" outlineLevel="1">
      <c r="A75" s="12">
        <v>2</v>
      </c>
    </row>
    <row r="76" ht="15" hidden="1" outlineLevel="1">
      <c r="A76" s="12">
        <v>3</v>
      </c>
    </row>
    <row r="77" ht="15" hidden="1" outlineLevel="1">
      <c r="A77" s="12">
        <v>4</v>
      </c>
    </row>
    <row r="78" ht="15" hidden="1" outlineLevel="1">
      <c r="A78" s="12">
        <v>5</v>
      </c>
    </row>
    <row r="79" ht="15" hidden="1" outlineLevel="1">
      <c r="A79" s="12">
        <v>6</v>
      </c>
    </row>
    <row r="80" ht="15" hidden="1" outlineLevel="1">
      <c r="A80" s="12">
        <v>7</v>
      </c>
    </row>
    <row r="81" ht="15" hidden="1" outlineLevel="1">
      <c r="A81" s="12">
        <v>8</v>
      </c>
    </row>
    <row r="82" ht="15" hidden="1" outlineLevel="1">
      <c r="A82" s="12">
        <v>9</v>
      </c>
    </row>
    <row r="83" ht="15" hidden="1" outlineLevel="1">
      <c r="A83" s="12">
        <v>10</v>
      </c>
    </row>
    <row r="84" ht="15" collapsed="1"/>
  </sheetData>
  <sheetProtection/>
  <printOptions/>
  <pageMargins left="0.69" right="0" top="0.73" bottom="0.34" header="0.1968503937007874" footer="0.31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N85"/>
  <sheetViews>
    <sheetView tabSelected="1" zoomScale="90" zoomScaleNormal="90" zoomScalePageLayoutView="0" workbookViewId="0" topLeftCell="A3">
      <selection activeCell="N82" sqref="N82"/>
    </sheetView>
  </sheetViews>
  <sheetFormatPr defaultColWidth="8.00390625" defaultRowHeight="12.75" outlineLevelRow="1"/>
  <cols>
    <col min="1" max="1" width="6.28125" style="20" customWidth="1"/>
    <col min="2" max="2" width="3.140625" style="20" customWidth="1"/>
    <col min="3" max="3" width="7.00390625" style="1" customWidth="1"/>
    <col min="4" max="4" width="5.57421875" style="25" customWidth="1"/>
    <col min="5" max="5" width="5.57421875" style="2" customWidth="1"/>
    <col min="6" max="9" width="5.7109375" style="65" customWidth="1"/>
    <col min="10" max="10" width="6.7109375" style="2" customWidth="1"/>
    <col min="11" max="11" width="10.7109375" style="2" customWidth="1"/>
    <col min="12" max="12" width="9.7109375" style="2" customWidth="1"/>
    <col min="13" max="13" width="9.00390625" style="19" customWidth="1"/>
    <col min="14" max="14" width="11.7109375" style="2" customWidth="1"/>
    <col min="15" max="16384" width="8.00390625" style="2" customWidth="1"/>
  </cols>
  <sheetData>
    <row r="1" spans="1:14" ht="15">
      <c r="A1" s="1"/>
      <c r="B1" s="1"/>
      <c r="C1" s="3"/>
      <c r="D1" s="7"/>
      <c r="E1" s="3"/>
      <c r="F1" s="4"/>
      <c r="G1" s="4"/>
      <c r="H1" s="4"/>
      <c r="I1" s="4"/>
      <c r="J1" s="4"/>
      <c r="K1" s="4"/>
      <c r="L1" s="4"/>
      <c r="M1" s="4"/>
      <c r="N1" s="14"/>
    </row>
    <row r="2" spans="1:14" ht="15">
      <c r="A2" s="12"/>
      <c r="B2" s="12"/>
      <c r="C2" s="22" t="str">
        <f>'СТАРТ Ж'!C2</f>
        <v>Чемпионат Пензенской области 20 - 22 января 2011 года</v>
      </c>
      <c r="D2" s="23"/>
      <c r="E2" s="12"/>
      <c r="F2" s="12"/>
      <c r="G2" s="12"/>
      <c r="H2" s="12"/>
      <c r="I2" s="12"/>
      <c r="J2" s="4"/>
      <c r="K2" s="4"/>
      <c r="L2" s="4"/>
      <c r="M2" s="4"/>
      <c r="N2" s="14"/>
    </row>
    <row r="3" spans="1:14" ht="15">
      <c r="A3" s="24"/>
      <c r="B3" s="24"/>
      <c r="C3" s="3" t="str">
        <f>'СТАРТ Ж'!C4</f>
        <v>Трамплин 3 метра ЖЕНЩИНЫ</v>
      </c>
      <c r="E3" s="3"/>
      <c r="F3" s="3"/>
      <c r="G3" s="3"/>
      <c r="H3" s="3"/>
      <c r="I3" s="3"/>
      <c r="J3" s="4"/>
      <c r="K3" s="4"/>
      <c r="L3" s="4"/>
      <c r="M3" s="4"/>
      <c r="N3" s="26"/>
    </row>
    <row r="4" spans="1:14" ht="15">
      <c r="A4" s="24"/>
      <c r="B4" s="24"/>
      <c r="C4" s="3"/>
      <c r="D4" s="7"/>
      <c r="E4" s="3"/>
      <c r="F4" s="3"/>
      <c r="G4" s="3"/>
      <c r="H4" s="3"/>
      <c r="I4" s="3"/>
      <c r="J4" s="4"/>
      <c r="K4" s="4"/>
      <c r="L4" s="4"/>
      <c r="M4" s="4"/>
      <c r="N4" s="14"/>
    </row>
    <row r="5" spans="1:14" ht="12.75" customHeight="1">
      <c r="A5" s="27"/>
      <c r="B5" s="27"/>
      <c r="C5" s="28" t="s">
        <v>101</v>
      </c>
      <c r="D5" s="29"/>
      <c r="E5" s="68" t="s">
        <v>102</v>
      </c>
      <c r="F5" s="69"/>
      <c r="G5" s="69"/>
      <c r="H5" s="69"/>
      <c r="I5" s="69"/>
      <c r="J5" s="30"/>
      <c r="K5" s="30"/>
      <c r="L5" s="31"/>
      <c r="M5" s="32"/>
      <c r="N5" s="33"/>
    </row>
    <row r="6" spans="1:14" ht="15.75" thickBot="1">
      <c r="A6" s="34" t="s">
        <v>99</v>
      </c>
      <c r="B6" s="34" t="s">
        <v>105</v>
      </c>
      <c r="C6" s="35" t="s">
        <v>104</v>
      </c>
      <c r="D6" s="36" t="s">
        <v>100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/>
      <c r="K6" s="38"/>
      <c r="L6" s="39" t="s">
        <v>106</v>
      </c>
      <c r="M6" s="40" t="s">
        <v>103</v>
      </c>
      <c r="N6" s="41"/>
    </row>
    <row r="7" spans="1:14" ht="15">
      <c r="A7" s="42"/>
      <c r="B7" s="43">
        <v>0</v>
      </c>
      <c r="C7" s="44"/>
      <c r="D7" s="45"/>
      <c r="E7" s="46"/>
      <c r="F7" s="46"/>
      <c r="G7" s="46"/>
      <c r="H7" s="46"/>
      <c r="I7" s="46"/>
      <c r="J7" s="46"/>
      <c r="K7" s="47"/>
      <c r="L7" s="48">
        <v>9999</v>
      </c>
      <c r="M7" s="49"/>
      <c r="N7" s="50"/>
    </row>
    <row r="8" spans="1:13" s="1" customFormat="1" ht="15">
      <c r="A8" s="51">
        <v>1</v>
      </c>
      <c r="B8" s="52">
        <f>'СТАРТ Ж'!B6</f>
        <v>1</v>
      </c>
      <c r="C8" s="53" t="str">
        <f>'СТАРТ Ж'!C6</f>
        <v>Кулемина Ольга, 1996, Пенза, ПОСДЮСШОР, ШВСМ</v>
      </c>
      <c r="D8" s="54"/>
      <c r="E8" s="53"/>
      <c r="F8" s="53"/>
      <c r="G8" s="53"/>
      <c r="H8" s="53"/>
      <c r="I8" s="53"/>
      <c r="J8" s="53"/>
      <c r="K8" s="51"/>
      <c r="L8" s="5">
        <f>SUM(K20)</f>
        <v>492.20000000000005</v>
      </c>
      <c r="M8" s="55" t="str">
        <f>'СТАРТ Ж'!L6</f>
        <v>Кулемин О.В., Лукаш Т.Г.</v>
      </c>
    </row>
    <row r="9" spans="2:12" ht="15" outlineLevel="1">
      <c r="B9" s="56">
        <f>B8</f>
        <v>1</v>
      </c>
      <c r="C9" s="51" t="str">
        <f>'СТАРТ Ж'!C7</f>
        <v>405С</v>
      </c>
      <c r="D9" s="57">
        <f>'СТАРТ Ж'!D7</f>
        <v>2.7</v>
      </c>
      <c r="E9" s="6">
        <v>7</v>
      </c>
      <c r="F9" s="6">
        <v>7.5</v>
      </c>
      <c r="G9" s="6">
        <v>7.5</v>
      </c>
      <c r="H9" s="6">
        <v>7.5</v>
      </c>
      <c r="I9" s="6">
        <v>7.5</v>
      </c>
      <c r="J9" s="58">
        <f>(SUM(E9:I9)-MAX(E9:I9)-MIN(E9:I9))</f>
        <v>22.5</v>
      </c>
      <c r="K9" s="59">
        <f>(SUM(E9:I9)-MAX(E9:I9)-MIN(E9:I9))*D9</f>
        <v>60.75000000000001</v>
      </c>
      <c r="L9" s="60">
        <f>L8</f>
        <v>492.20000000000005</v>
      </c>
    </row>
    <row r="10" spans="2:12" ht="15" outlineLevel="1">
      <c r="B10" s="56">
        <f>B9</f>
        <v>1</v>
      </c>
      <c r="C10" s="51" t="str">
        <f>'СТАРТ Ж'!E7</f>
        <v>205С</v>
      </c>
      <c r="D10" s="57">
        <f>'СТАРТ Ж'!F7</f>
        <v>2.8</v>
      </c>
      <c r="E10" s="6">
        <v>8.5</v>
      </c>
      <c r="F10" s="6">
        <v>7.5</v>
      </c>
      <c r="G10" s="6">
        <v>7.5</v>
      </c>
      <c r="H10" s="6">
        <v>8.5</v>
      </c>
      <c r="I10" s="6">
        <v>8.5</v>
      </c>
      <c r="J10" s="58">
        <f>(SUM(E10:I10)-MAX(E10:I10)-MIN(E10:I10))</f>
        <v>24.5</v>
      </c>
      <c r="K10" s="59">
        <f>(SUM(E10:I10)-MAX(E10:I10)-MIN(E10:I10))*D10</f>
        <v>68.6</v>
      </c>
      <c r="L10" s="60">
        <f>L9</f>
        <v>492.20000000000005</v>
      </c>
    </row>
    <row r="11" spans="2:12" ht="15" outlineLevel="1">
      <c r="B11" s="56">
        <f>B10</f>
        <v>1</v>
      </c>
      <c r="C11" s="51" t="str">
        <f>'СТАРТ Ж'!G7</f>
        <v>305С</v>
      </c>
      <c r="D11" s="57">
        <f>'СТАРТ Ж'!H7</f>
        <v>2.8</v>
      </c>
      <c r="E11" s="6">
        <v>7</v>
      </c>
      <c r="F11" s="6">
        <v>7</v>
      </c>
      <c r="G11" s="6">
        <v>6</v>
      </c>
      <c r="H11" s="6">
        <v>7</v>
      </c>
      <c r="I11" s="6">
        <v>6.5</v>
      </c>
      <c r="J11" s="58">
        <f>(SUM(E11:I11)-MAX(E11:I11)-MIN(E11:I11))</f>
        <v>20.5</v>
      </c>
      <c r="K11" s="59">
        <f>(SUM(E11:I11)-MAX(E11:I11)-MIN(E11:I11))*D11</f>
        <v>57.4</v>
      </c>
      <c r="L11" s="60">
        <f>L10</f>
        <v>492.20000000000005</v>
      </c>
    </row>
    <row r="12" spans="2:12" ht="15" outlineLevel="1">
      <c r="B12" s="56"/>
      <c r="C12" s="51" t="str">
        <f>'СТАРТ Ж'!I7</f>
        <v>107С</v>
      </c>
      <c r="D12" s="57">
        <f>'СТАРТ Ж'!J7</f>
        <v>2.8</v>
      </c>
      <c r="E12" s="6">
        <v>5.5</v>
      </c>
      <c r="F12" s="6">
        <v>6</v>
      </c>
      <c r="G12" s="6">
        <v>6</v>
      </c>
      <c r="H12" s="6">
        <v>6</v>
      </c>
      <c r="I12" s="6">
        <v>5.5</v>
      </c>
      <c r="J12" s="58">
        <f>(SUM(E12:I12)-MAX(E12:I12)-MIN(E12:I12))</f>
        <v>17.5</v>
      </c>
      <c r="K12" s="59">
        <f>(SUM(E12:I12)-MAX(E12:I12)-MIN(E12:I12))*D12</f>
        <v>49</v>
      </c>
      <c r="L12" s="60">
        <f>L11</f>
        <v>492.20000000000005</v>
      </c>
    </row>
    <row r="13" spans="2:12" ht="15" outlineLevel="1">
      <c r="B13" s="56"/>
      <c r="C13" s="51" t="str">
        <f>'СТАРТ Ж'!K7</f>
        <v>5235Д</v>
      </c>
      <c r="D13" s="57">
        <f>'СТАРТ Ж'!L7</f>
        <v>2.8</v>
      </c>
      <c r="E13" s="6">
        <v>7</v>
      </c>
      <c r="F13" s="6">
        <v>6</v>
      </c>
      <c r="G13" s="6">
        <v>6.5</v>
      </c>
      <c r="H13" s="6">
        <v>6.5</v>
      </c>
      <c r="I13" s="6">
        <v>5</v>
      </c>
      <c r="J13" s="58">
        <f>(SUM(E13:I13)-MAX(E13:I13)-MIN(E13:I13))</f>
        <v>19</v>
      </c>
      <c r="K13" s="59">
        <f>(SUM(E13:I13)-MAX(E13:I13)-MIN(E13:I13))*D13</f>
        <v>53.199999999999996</v>
      </c>
      <c r="L13" s="60">
        <f>L12</f>
        <v>492.20000000000005</v>
      </c>
    </row>
    <row r="14" spans="2:12" ht="15" outlineLevel="1">
      <c r="B14" s="56"/>
      <c r="C14" s="51"/>
      <c r="D14" s="61">
        <f>SUM(D9:D13)</f>
        <v>13.900000000000002</v>
      </c>
      <c r="E14" s="6"/>
      <c r="F14" s="6"/>
      <c r="G14" s="6"/>
      <c r="H14" s="6"/>
      <c r="I14" s="6"/>
      <c r="J14" s="58"/>
      <c r="K14" s="62">
        <f>SUM(K9:K13)</f>
        <v>288.95</v>
      </c>
      <c r="L14" s="60">
        <f>L13</f>
        <v>492.20000000000005</v>
      </c>
    </row>
    <row r="15" spans="2:12" ht="15" outlineLevel="1">
      <c r="B15" s="56"/>
      <c r="C15" s="51" t="str">
        <f>'СТАРТ Ж'!C8</f>
        <v>103В</v>
      </c>
      <c r="D15" s="57">
        <f>'СТАРТ Ж'!D8</f>
        <v>1.6</v>
      </c>
      <c r="E15" s="6">
        <v>7.5</v>
      </c>
      <c r="F15" s="6">
        <v>8</v>
      </c>
      <c r="G15" s="6">
        <v>8</v>
      </c>
      <c r="H15" s="6">
        <v>7.5</v>
      </c>
      <c r="I15" s="6">
        <v>8</v>
      </c>
      <c r="J15" s="58">
        <f>(SUM(E15:I15)-MAX(E15:I15)-MIN(E15:I15))</f>
        <v>23.5</v>
      </c>
      <c r="K15" s="59">
        <f>(SUM(E15:I15)-MAX(E15:I15)-MIN(E15:I15))*D15</f>
        <v>37.6</v>
      </c>
      <c r="L15" s="60">
        <f>L14</f>
        <v>492.20000000000005</v>
      </c>
    </row>
    <row r="16" spans="2:12" ht="15" outlineLevel="1">
      <c r="B16" s="56"/>
      <c r="C16" s="51" t="str">
        <f>'СТАРТ Ж'!E8</f>
        <v>201В</v>
      </c>
      <c r="D16" s="57">
        <f>'СТАРТ Ж'!F8</f>
        <v>1.8</v>
      </c>
      <c r="E16" s="6">
        <v>7</v>
      </c>
      <c r="F16" s="6">
        <v>7</v>
      </c>
      <c r="G16" s="6">
        <v>7</v>
      </c>
      <c r="H16" s="6">
        <v>6.5</v>
      </c>
      <c r="I16" s="6">
        <v>7</v>
      </c>
      <c r="J16" s="58">
        <f>(SUM(E16:I16)-MAX(E16:I16)-MIN(E16:I16))</f>
        <v>21</v>
      </c>
      <c r="K16" s="59">
        <f>(SUM(E16:I16)-MAX(E16:I16)-MIN(E16:I16))*D16</f>
        <v>37.800000000000004</v>
      </c>
      <c r="L16" s="60">
        <f>L15</f>
        <v>492.20000000000005</v>
      </c>
    </row>
    <row r="17" spans="2:12" ht="15" outlineLevel="1">
      <c r="B17" s="56"/>
      <c r="C17" s="51" t="str">
        <f>'СТАРТ Ж'!G8</f>
        <v>301В</v>
      </c>
      <c r="D17" s="57">
        <f>'СТАРТ Ж'!H8</f>
        <v>1.9</v>
      </c>
      <c r="E17" s="6">
        <v>7.5</v>
      </c>
      <c r="F17" s="6">
        <v>7.5</v>
      </c>
      <c r="G17" s="6">
        <v>7.5</v>
      </c>
      <c r="H17" s="6">
        <v>7.5</v>
      </c>
      <c r="I17" s="6">
        <v>7.5</v>
      </c>
      <c r="J17" s="58">
        <f>(SUM(E17:I17)-MAX(E17:I17)-MIN(E17:I17))</f>
        <v>22.5</v>
      </c>
      <c r="K17" s="59">
        <f>(SUM(E17:I17)-MAX(E17:I17)-MIN(E17:I17))*D17</f>
        <v>42.75</v>
      </c>
      <c r="L17" s="60">
        <f>L16</f>
        <v>492.20000000000005</v>
      </c>
    </row>
    <row r="18" spans="2:12" ht="15" outlineLevel="1">
      <c r="B18" s="56">
        <f>B11</f>
        <v>1</v>
      </c>
      <c r="C18" s="51" t="str">
        <f>'СТАРТ Ж'!I8</f>
        <v>403В</v>
      </c>
      <c r="D18" s="57">
        <f>'СТАРТ Ж'!J8</f>
        <v>2.1</v>
      </c>
      <c r="E18" s="6">
        <v>6.5</v>
      </c>
      <c r="F18" s="6">
        <v>7</v>
      </c>
      <c r="G18" s="6">
        <v>7</v>
      </c>
      <c r="H18" s="6">
        <v>7</v>
      </c>
      <c r="I18" s="6">
        <v>7</v>
      </c>
      <c r="J18" s="58">
        <f>(SUM(E18:I18)-MAX(E18:I18)-MIN(E18:I18))</f>
        <v>21</v>
      </c>
      <c r="K18" s="59">
        <f>(SUM(E18:I18)-MAX(E18:I18)-MIN(E18:I18))*D18</f>
        <v>44.1</v>
      </c>
      <c r="L18" s="60">
        <f>L17</f>
        <v>492.20000000000005</v>
      </c>
    </row>
    <row r="19" spans="2:12" ht="15" outlineLevel="1">
      <c r="B19" s="56">
        <f>B18</f>
        <v>1</v>
      </c>
      <c r="C19" s="51" t="str">
        <f>'СТАРТ Ж'!K8</f>
        <v>5231Д</v>
      </c>
      <c r="D19" s="57">
        <f>'СТАРТ Ж'!L8</f>
        <v>2</v>
      </c>
      <c r="E19" s="6">
        <v>7</v>
      </c>
      <c r="F19" s="6">
        <v>6.5</v>
      </c>
      <c r="G19" s="6">
        <v>6.5</v>
      </c>
      <c r="H19" s="6">
        <v>7.5</v>
      </c>
      <c r="I19" s="6">
        <v>7</v>
      </c>
      <c r="J19" s="58">
        <f>(SUM(E19:I19)-MAX(E19:I19)-MIN(E19:I19))</f>
        <v>20.5</v>
      </c>
      <c r="K19" s="59">
        <f>(SUM(E19:I19)-MAX(E19:I19)-MIN(E19:I19))*D19</f>
        <v>41</v>
      </c>
      <c r="L19" s="60">
        <f>L18</f>
        <v>492.20000000000005</v>
      </c>
    </row>
    <row r="20" spans="2:12" ht="15" outlineLevel="1">
      <c r="B20" s="56">
        <f>B19</f>
        <v>1</v>
      </c>
      <c r="C20" s="51"/>
      <c r="D20" s="61">
        <f>SUM(D15:D19)</f>
        <v>9.4</v>
      </c>
      <c r="E20" s="6"/>
      <c r="F20" s="6"/>
      <c r="G20" s="6"/>
      <c r="H20" s="6"/>
      <c r="I20" s="6"/>
      <c r="J20" s="58"/>
      <c r="K20" s="62">
        <f>SUM(K9+K10+K11+K12+K13+K15+K16+K17+K18+K19)</f>
        <v>492.20000000000005</v>
      </c>
      <c r="L20" s="60">
        <f>L19</f>
        <v>492.20000000000005</v>
      </c>
    </row>
    <row r="21" spans="1:13" s="1" customFormat="1" ht="15">
      <c r="A21" s="51" t="s">
        <v>166</v>
      </c>
      <c r="B21" s="52">
        <f>'СТАРТ Ж'!B71</f>
        <v>6</v>
      </c>
      <c r="C21" s="53" t="str">
        <f>'СТАРТ Ж'!C71</f>
        <v>Ильиных Кристина, 1994, Екатеринбург</v>
      </c>
      <c r="D21" s="54"/>
      <c r="E21" s="53"/>
      <c r="F21" s="53"/>
      <c r="G21" s="53"/>
      <c r="H21" s="53"/>
      <c r="I21" s="53"/>
      <c r="J21" s="53"/>
      <c r="K21" s="51"/>
      <c r="L21" s="5">
        <f>SUM(K33)</f>
        <v>440.79999999999995</v>
      </c>
      <c r="M21" s="55" t="str">
        <f>'СТАРТ Ж'!L71</f>
        <v>Валова Н.Л.</v>
      </c>
    </row>
    <row r="22" spans="2:12" ht="15" outlineLevel="1">
      <c r="B22" s="56">
        <f>B21</f>
        <v>6</v>
      </c>
      <c r="C22" s="51" t="str">
        <f>'СТАРТ Ж'!C72</f>
        <v>405С</v>
      </c>
      <c r="D22" s="57">
        <f>'СТАРТ Ж'!D72</f>
        <v>2.7</v>
      </c>
      <c r="E22" s="6">
        <v>5</v>
      </c>
      <c r="F22" s="6">
        <v>5.5</v>
      </c>
      <c r="G22" s="6">
        <v>5.5</v>
      </c>
      <c r="H22" s="6">
        <v>5.5</v>
      </c>
      <c r="I22" s="6">
        <v>5.5</v>
      </c>
      <c r="J22" s="58">
        <f>(SUM(E22:I22)-MAX(E22:I22)-MIN(E22:I22))</f>
        <v>16.5</v>
      </c>
      <c r="K22" s="59">
        <f>(SUM(E22:I22)-MAX(E22:I22)-MIN(E22:I22))*D22</f>
        <v>44.550000000000004</v>
      </c>
      <c r="L22" s="60">
        <f>L21</f>
        <v>440.79999999999995</v>
      </c>
    </row>
    <row r="23" spans="2:12" ht="15" outlineLevel="1">
      <c r="B23" s="56">
        <f>B22</f>
        <v>6</v>
      </c>
      <c r="C23" s="51" t="str">
        <f>'СТАРТ Ж'!E72</f>
        <v>107С</v>
      </c>
      <c r="D23" s="57">
        <f>'СТАРТ Ж'!F72</f>
        <v>2.8</v>
      </c>
      <c r="E23" s="6">
        <v>6</v>
      </c>
      <c r="F23" s="6">
        <v>6.5</v>
      </c>
      <c r="G23" s="6">
        <v>7</v>
      </c>
      <c r="H23" s="6">
        <v>6</v>
      </c>
      <c r="I23" s="6">
        <v>5.5</v>
      </c>
      <c r="J23" s="58">
        <f>(SUM(E23:I23)-MAX(E23:I23)-MIN(E23:I23))</f>
        <v>18.5</v>
      </c>
      <c r="K23" s="59">
        <f>(SUM(E23:I23)-MAX(E23:I23)-MIN(E23:I23))*D23</f>
        <v>51.8</v>
      </c>
      <c r="L23" s="60">
        <f>L22</f>
        <v>440.79999999999995</v>
      </c>
    </row>
    <row r="24" spans="2:12" ht="15" outlineLevel="1">
      <c r="B24" s="56">
        <f>B23</f>
        <v>6</v>
      </c>
      <c r="C24" s="51" t="str">
        <f>'СТАРТ Ж'!G72</f>
        <v>5152В</v>
      </c>
      <c r="D24" s="57">
        <f>'СТАРТ Ж'!H72</f>
        <v>3</v>
      </c>
      <c r="E24" s="6">
        <v>6</v>
      </c>
      <c r="F24" s="6">
        <v>6</v>
      </c>
      <c r="G24" s="6">
        <v>6</v>
      </c>
      <c r="H24" s="6">
        <v>6.5</v>
      </c>
      <c r="I24" s="6">
        <v>6</v>
      </c>
      <c r="J24" s="58">
        <f>(SUM(E24:I24)-MAX(E24:I24)-MIN(E24:I24))</f>
        <v>18</v>
      </c>
      <c r="K24" s="59">
        <f>(SUM(E24:I24)-MAX(E24:I24)-MIN(E24:I24))*D24</f>
        <v>54</v>
      </c>
      <c r="L24" s="60">
        <f>L23</f>
        <v>440.79999999999995</v>
      </c>
    </row>
    <row r="25" spans="2:12" ht="15" outlineLevel="1">
      <c r="B25" s="56"/>
      <c r="C25" s="51" t="str">
        <f>'СТАРТ Ж'!I72</f>
        <v>205С</v>
      </c>
      <c r="D25" s="57">
        <f>'СТАРТ Ж'!J72</f>
        <v>2.8</v>
      </c>
      <c r="E25" s="6">
        <v>6</v>
      </c>
      <c r="F25" s="6">
        <v>5.5</v>
      </c>
      <c r="G25" s="6">
        <v>5.5</v>
      </c>
      <c r="H25" s="6">
        <v>6</v>
      </c>
      <c r="I25" s="6">
        <v>5.5</v>
      </c>
      <c r="J25" s="58">
        <f>(SUM(E25:I25)-MAX(E25:I25)-MIN(E25:I25))</f>
        <v>17</v>
      </c>
      <c r="K25" s="59">
        <f>(SUM(E25:I25)-MAX(E25:I25)-MIN(E25:I25))*D25</f>
        <v>47.599999999999994</v>
      </c>
      <c r="L25" s="60">
        <f>L24</f>
        <v>440.79999999999995</v>
      </c>
    </row>
    <row r="26" spans="2:12" ht="15" outlineLevel="1">
      <c r="B26" s="56"/>
      <c r="C26" s="51" t="str">
        <f>'СТАРТ Ж'!K72</f>
        <v>305В</v>
      </c>
      <c r="D26" s="57">
        <f>'СТАРТ Ж'!L72</f>
        <v>3</v>
      </c>
      <c r="E26" s="6">
        <v>5.5</v>
      </c>
      <c r="F26" s="6">
        <v>5.5</v>
      </c>
      <c r="G26" s="6">
        <v>5.5</v>
      </c>
      <c r="H26" s="6">
        <v>6</v>
      </c>
      <c r="I26" s="6">
        <v>5.5</v>
      </c>
      <c r="J26" s="58">
        <f>(SUM(E26:I26)-MAX(E26:I26)-MIN(E26:I26))</f>
        <v>16.5</v>
      </c>
      <c r="K26" s="59">
        <f>(SUM(E26:I26)-MAX(E26:I26)-MIN(E26:I26))*D26</f>
        <v>49.5</v>
      </c>
      <c r="L26" s="60">
        <f>L25</f>
        <v>440.79999999999995</v>
      </c>
    </row>
    <row r="27" spans="2:12" ht="15" outlineLevel="1">
      <c r="B27" s="56"/>
      <c r="C27" s="51"/>
      <c r="D27" s="61">
        <f>SUM(D22:D26)</f>
        <v>14.3</v>
      </c>
      <c r="E27" s="6"/>
      <c r="F27" s="6"/>
      <c r="G27" s="6"/>
      <c r="H27" s="6"/>
      <c r="I27" s="6"/>
      <c r="J27" s="58"/>
      <c r="K27" s="62">
        <f>SUM(K22:K26)</f>
        <v>247.45</v>
      </c>
      <c r="L27" s="60">
        <f>L26</f>
        <v>440.79999999999995</v>
      </c>
    </row>
    <row r="28" spans="2:12" ht="15" outlineLevel="1">
      <c r="B28" s="56"/>
      <c r="C28" s="51" t="str">
        <f>'СТАРТ Ж'!C73</f>
        <v>103В</v>
      </c>
      <c r="D28" s="57">
        <f>'СТАРТ Ж'!D73</f>
        <v>1.6</v>
      </c>
      <c r="E28" s="6">
        <v>7</v>
      </c>
      <c r="F28" s="6">
        <v>7.5</v>
      </c>
      <c r="G28" s="6">
        <v>7.5</v>
      </c>
      <c r="H28" s="6">
        <v>7.5</v>
      </c>
      <c r="I28" s="6">
        <v>7.5</v>
      </c>
      <c r="J28" s="58">
        <f>(SUM(E28:I28)-MAX(E28:I28)-MIN(E28:I28))</f>
        <v>22.5</v>
      </c>
      <c r="K28" s="59">
        <f>(SUM(E28:I28)-MAX(E28:I28)-MIN(E28:I28))*D28</f>
        <v>36</v>
      </c>
      <c r="L28" s="60">
        <f>L27</f>
        <v>440.79999999999995</v>
      </c>
    </row>
    <row r="29" spans="2:12" ht="15" outlineLevel="1">
      <c r="B29" s="56"/>
      <c r="C29" s="51" t="str">
        <f>'СТАРТ Ж'!E73</f>
        <v>403В</v>
      </c>
      <c r="D29" s="57">
        <f>'СТАРТ Ж'!F73</f>
        <v>2.1</v>
      </c>
      <c r="E29" s="6">
        <v>5</v>
      </c>
      <c r="F29" s="6">
        <v>6</v>
      </c>
      <c r="G29" s="6">
        <v>5</v>
      </c>
      <c r="H29" s="6">
        <v>5.5</v>
      </c>
      <c r="I29" s="6">
        <v>7</v>
      </c>
      <c r="J29" s="58">
        <f>(SUM(E29:I29)-MAX(E29:I29)-MIN(E29:I29))</f>
        <v>16.5</v>
      </c>
      <c r="K29" s="59">
        <f>(SUM(E29:I29)-MAX(E29:I29)-MIN(E29:I29))*D29</f>
        <v>34.65</v>
      </c>
      <c r="L29" s="60">
        <f>L28</f>
        <v>440.79999999999995</v>
      </c>
    </row>
    <row r="30" spans="2:12" ht="15" outlineLevel="1">
      <c r="B30" s="56"/>
      <c r="C30" s="51" t="str">
        <f>'СТАРТ Ж'!G73</f>
        <v>201В</v>
      </c>
      <c r="D30" s="57">
        <f>'СТАРТ Ж'!H73</f>
        <v>1.8</v>
      </c>
      <c r="E30" s="6">
        <v>7</v>
      </c>
      <c r="F30" s="6">
        <v>6.5</v>
      </c>
      <c r="G30" s="6">
        <v>6.5</v>
      </c>
      <c r="H30" s="6">
        <v>7</v>
      </c>
      <c r="I30" s="6">
        <v>7</v>
      </c>
      <c r="J30" s="58">
        <f>(SUM(E30:I30)-MAX(E30:I30)-MIN(E30:I30))</f>
        <v>20.5</v>
      </c>
      <c r="K30" s="59">
        <f>(SUM(E30:I30)-MAX(E30:I30)-MIN(E30:I30))*D30</f>
        <v>36.9</v>
      </c>
      <c r="L30" s="60">
        <f>L29</f>
        <v>440.79999999999995</v>
      </c>
    </row>
    <row r="31" spans="2:12" ht="15" outlineLevel="1">
      <c r="B31" s="56">
        <f>B24</f>
        <v>6</v>
      </c>
      <c r="C31" s="51" t="str">
        <f>'СТАРТ Ж'!I73</f>
        <v>301В</v>
      </c>
      <c r="D31" s="57">
        <f>'СТАРТ Ж'!J73</f>
        <v>1.9</v>
      </c>
      <c r="E31" s="6">
        <v>7.5</v>
      </c>
      <c r="F31" s="6">
        <v>7.5</v>
      </c>
      <c r="G31" s="6">
        <v>7.5</v>
      </c>
      <c r="H31" s="6">
        <v>7.5</v>
      </c>
      <c r="I31" s="6">
        <v>7.5</v>
      </c>
      <c r="J31" s="58">
        <f>(SUM(E31:I31)-MAX(E31:I31)-MIN(E31:I31))</f>
        <v>22.5</v>
      </c>
      <c r="K31" s="59">
        <f>(SUM(E31:I31)-MAX(E31:I31)-MIN(E31:I31))*D31</f>
        <v>42.75</v>
      </c>
      <c r="L31" s="60">
        <f>L30</f>
        <v>440.79999999999995</v>
      </c>
    </row>
    <row r="32" spans="2:12" ht="15" outlineLevel="1">
      <c r="B32" s="56">
        <f>B31</f>
        <v>6</v>
      </c>
      <c r="C32" s="51" t="str">
        <f>'СТАРТ Ж'!K73</f>
        <v>5132Д</v>
      </c>
      <c r="D32" s="17">
        <f>'СТАРТ Ж'!L73</f>
        <v>2.1</v>
      </c>
      <c r="E32" s="6">
        <v>7</v>
      </c>
      <c r="F32" s="6">
        <v>6.5</v>
      </c>
      <c r="G32" s="6">
        <v>6.5</v>
      </c>
      <c r="H32" s="6">
        <v>7</v>
      </c>
      <c r="I32" s="6">
        <v>7</v>
      </c>
      <c r="J32" s="58">
        <f>(SUM(E32:I32)-MAX(E32:I32)-MIN(E32:I32))</f>
        <v>20.5</v>
      </c>
      <c r="K32" s="59">
        <f>(SUM(E32:I32)-MAX(E32:I32)-MIN(E32:I32))*D32</f>
        <v>43.050000000000004</v>
      </c>
      <c r="L32" s="60">
        <f>L31</f>
        <v>440.79999999999995</v>
      </c>
    </row>
    <row r="33" spans="2:12" ht="15" outlineLevel="1">
      <c r="B33" s="56">
        <f>B32</f>
        <v>6</v>
      </c>
      <c r="C33" s="51"/>
      <c r="D33" s="61">
        <f>SUM(D28:D32)</f>
        <v>9.5</v>
      </c>
      <c r="E33" s="6"/>
      <c r="F33" s="6"/>
      <c r="G33" s="6"/>
      <c r="H33" s="6"/>
      <c r="I33" s="6"/>
      <c r="J33" s="58"/>
      <c r="K33" s="62">
        <f>SUM(K22+K23+K24+K25+K26+K28+K29+K30+K31+K32)</f>
        <v>440.79999999999995</v>
      </c>
      <c r="L33" s="60">
        <f>L32</f>
        <v>440.79999999999995</v>
      </c>
    </row>
    <row r="34" spans="1:13" s="1" customFormat="1" ht="15">
      <c r="A34" s="51">
        <v>2</v>
      </c>
      <c r="B34" s="52">
        <f>'СТАРТ Ж'!B19</f>
        <v>2</v>
      </c>
      <c r="C34" s="53" t="str">
        <f>'СТАРТ Ж'!C19</f>
        <v>Тонникова Ирина, 1996, Пенза, ПОСДЮСШОР, ШВСМ</v>
      </c>
      <c r="D34" s="54"/>
      <c r="E34" s="53"/>
      <c r="F34" s="53"/>
      <c r="G34" s="53"/>
      <c r="H34" s="53"/>
      <c r="I34" s="53"/>
      <c r="J34" s="53"/>
      <c r="K34" s="51"/>
      <c r="L34" s="5">
        <f>SUM(K46)</f>
        <v>439.6</v>
      </c>
      <c r="M34" s="55" t="str">
        <f>'СТАРТ Ж'!L19</f>
        <v>Лукаш Т.Г., Кулемин О.В.</v>
      </c>
    </row>
    <row r="35" spans="2:12" ht="15" outlineLevel="1">
      <c r="B35" s="56">
        <f>B34</f>
        <v>2</v>
      </c>
      <c r="C35" s="51" t="str">
        <f>'СТАРТ Ж'!C20</f>
        <v>405С</v>
      </c>
      <c r="D35" s="57">
        <f>'СТАРТ Ж'!D20</f>
        <v>2.7</v>
      </c>
      <c r="E35" s="6">
        <v>4.5</v>
      </c>
      <c r="F35" s="6">
        <v>5</v>
      </c>
      <c r="G35" s="6">
        <v>5.5</v>
      </c>
      <c r="H35" s="6">
        <v>5.5</v>
      </c>
      <c r="I35" s="6">
        <v>5.5</v>
      </c>
      <c r="J35" s="58">
        <f>(SUM(E35:I35)-MAX(E35:I35)-MIN(E35:I35))</f>
        <v>16</v>
      </c>
      <c r="K35" s="59">
        <f>(SUM(E35:I35)-MAX(E35:I35)-MIN(E35:I35))*D35</f>
        <v>43.2</v>
      </c>
      <c r="L35" s="60">
        <f>L34</f>
        <v>439.6</v>
      </c>
    </row>
    <row r="36" spans="2:12" ht="15" outlineLevel="1">
      <c r="B36" s="56">
        <f>B35</f>
        <v>2</v>
      </c>
      <c r="C36" s="51" t="str">
        <f>'СТАРТ Ж'!E20</f>
        <v>205С</v>
      </c>
      <c r="D36" s="57">
        <f>'СТАРТ Ж'!F20</f>
        <v>2.8</v>
      </c>
      <c r="E36" s="6">
        <v>4.5</v>
      </c>
      <c r="F36" s="6">
        <v>5</v>
      </c>
      <c r="G36" s="6">
        <v>5.5</v>
      </c>
      <c r="H36" s="6">
        <v>5</v>
      </c>
      <c r="I36" s="6">
        <v>5.5</v>
      </c>
      <c r="J36" s="58">
        <f>(SUM(E36:I36)-MAX(E36:I36)-MIN(E36:I36))</f>
        <v>15.5</v>
      </c>
      <c r="K36" s="59">
        <f>(SUM(E36:I36)-MAX(E36:I36)-MIN(E36:I36))*D36</f>
        <v>43.4</v>
      </c>
      <c r="L36" s="60">
        <f>L35</f>
        <v>439.6</v>
      </c>
    </row>
    <row r="37" spans="2:12" ht="15" outlineLevel="1">
      <c r="B37" s="56">
        <f>B36</f>
        <v>2</v>
      </c>
      <c r="C37" s="51" t="str">
        <f>'СТАРТ Ж'!G20</f>
        <v>305С</v>
      </c>
      <c r="D37" s="57">
        <f>'СТАРТ Ж'!H20</f>
        <v>2.8</v>
      </c>
      <c r="E37" s="6">
        <v>6</v>
      </c>
      <c r="F37" s="6">
        <v>5</v>
      </c>
      <c r="G37" s="6">
        <v>5.5</v>
      </c>
      <c r="H37" s="6">
        <v>6</v>
      </c>
      <c r="I37" s="6">
        <v>5.5</v>
      </c>
      <c r="J37" s="58">
        <f>(SUM(E37:I37)-MAX(E37:I37)-MIN(E37:I37))</f>
        <v>17</v>
      </c>
      <c r="K37" s="59">
        <f>(SUM(E37:I37)-MAX(E37:I37)-MIN(E37:I37))*D37</f>
        <v>47.599999999999994</v>
      </c>
      <c r="L37" s="60">
        <f>L36</f>
        <v>439.6</v>
      </c>
    </row>
    <row r="38" spans="2:12" ht="15" outlineLevel="1">
      <c r="B38" s="56"/>
      <c r="C38" s="51" t="str">
        <f>'СТАРТ Ж'!I20</f>
        <v>107С</v>
      </c>
      <c r="D38" s="57">
        <f>'СТАРТ Ж'!J20</f>
        <v>2.8</v>
      </c>
      <c r="E38" s="6">
        <v>5.5</v>
      </c>
      <c r="F38" s="6">
        <v>5</v>
      </c>
      <c r="G38" s="6">
        <v>5</v>
      </c>
      <c r="H38" s="6">
        <v>5</v>
      </c>
      <c r="I38" s="6">
        <v>5</v>
      </c>
      <c r="J38" s="58">
        <f>(SUM(E38:I38)-MAX(E38:I38)-MIN(E38:I38))</f>
        <v>15</v>
      </c>
      <c r="K38" s="59">
        <f>(SUM(E38:I38)-MAX(E38:I38)-MIN(E38:I38))*D38</f>
        <v>42</v>
      </c>
      <c r="L38" s="60">
        <f>L37</f>
        <v>439.6</v>
      </c>
    </row>
    <row r="39" spans="2:12" ht="15" outlineLevel="1">
      <c r="B39" s="56"/>
      <c r="C39" s="51" t="str">
        <f>'СТАРТ Ж'!K20</f>
        <v>5235Д</v>
      </c>
      <c r="D39" s="57">
        <f>'СТАРТ Ж'!L20</f>
        <v>2.8</v>
      </c>
      <c r="E39" s="6">
        <v>7</v>
      </c>
      <c r="F39" s="6">
        <v>6.5</v>
      </c>
      <c r="G39" s="6">
        <v>6.5</v>
      </c>
      <c r="H39" s="6">
        <v>6.5</v>
      </c>
      <c r="I39" s="6">
        <v>6.5</v>
      </c>
      <c r="J39" s="58">
        <f>(SUM(E39:I39)-MAX(E39:I39)-MIN(E39:I39))</f>
        <v>19.5</v>
      </c>
      <c r="K39" s="59">
        <f>(SUM(E39:I39)-MAX(E39:I39)-MIN(E39:I39))*D39</f>
        <v>54.599999999999994</v>
      </c>
      <c r="L39" s="60">
        <f>L38</f>
        <v>439.6</v>
      </c>
    </row>
    <row r="40" spans="2:12" ht="15" outlineLevel="1">
      <c r="B40" s="56"/>
      <c r="C40" s="51"/>
      <c r="D40" s="61">
        <f>SUM(D35:D39)</f>
        <v>13.900000000000002</v>
      </c>
      <c r="E40" s="6"/>
      <c r="F40" s="6"/>
      <c r="G40" s="6"/>
      <c r="H40" s="6"/>
      <c r="I40" s="6"/>
      <c r="J40" s="58"/>
      <c r="K40" s="62">
        <f>SUM(K35:K39)</f>
        <v>230.79999999999998</v>
      </c>
      <c r="L40" s="60">
        <f>L39</f>
        <v>439.6</v>
      </c>
    </row>
    <row r="41" spans="2:12" ht="15" outlineLevel="1">
      <c r="B41" s="56"/>
      <c r="C41" s="51" t="str">
        <f>'СТАРТ Ж'!C21</f>
        <v>103В</v>
      </c>
      <c r="D41" s="57">
        <f>'СТАРТ Ж'!D21</f>
        <v>1.6</v>
      </c>
      <c r="E41" s="6">
        <v>8</v>
      </c>
      <c r="F41" s="6">
        <v>8</v>
      </c>
      <c r="G41" s="6">
        <v>8.5</v>
      </c>
      <c r="H41" s="6">
        <v>8.5</v>
      </c>
      <c r="I41" s="6">
        <v>8</v>
      </c>
      <c r="J41" s="58">
        <f>(SUM(E41:I41)-MAX(E41:I41)-MIN(E41:I41))</f>
        <v>24.5</v>
      </c>
      <c r="K41" s="59">
        <f>(SUM(E41:I41)-MAX(E41:I41)-MIN(E41:I41))*D41</f>
        <v>39.2</v>
      </c>
      <c r="L41" s="60">
        <f>L40</f>
        <v>439.6</v>
      </c>
    </row>
    <row r="42" spans="2:12" ht="15" outlineLevel="1">
      <c r="B42" s="56"/>
      <c r="C42" s="51" t="str">
        <f>'СТАРТ Ж'!E21</f>
        <v>403В</v>
      </c>
      <c r="D42" s="57">
        <f>'СТАРТ Ж'!F21</f>
        <v>2.1</v>
      </c>
      <c r="E42" s="6">
        <v>7</v>
      </c>
      <c r="F42" s="6">
        <v>7.5</v>
      </c>
      <c r="G42" s="6">
        <v>7.5</v>
      </c>
      <c r="H42" s="6">
        <v>7.5</v>
      </c>
      <c r="I42" s="6">
        <v>7.5</v>
      </c>
      <c r="J42" s="58">
        <f>(SUM(E42:I42)-MAX(E42:I42)-MIN(E42:I42))</f>
        <v>22.5</v>
      </c>
      <c r="K42" s="59">
        <f>(SUM(E42:I42)-MAX(E42:I42)-MIN(E42:I42))*D42</f>
        <v>47.25</v>
      </c>
      <c r="L42" s="60">
        <f>L41</f>
        <v>439.6</v>
      </c>
    </row>
    <row r="43" spans="2:12" ht="15" outlineLevel="1">
      <c r="B43" s="56"/>
      <c r="C43" s="51" t="str">
        <f>'СТАРТ Ж'!G21</f>
        <v>201В</v>
      </c>
      <c r="D43" s="57">
        <f>'СТАРТ Ж'!H21</f>
        <v>1.8</v>
      </c>
      <c r="E43" s="6">
        <v>8.5</v>
      </c>
      <c r="F43" s="6">
        <v>7.5</v>
      </c>
      <c r="G43" s="6">
        <v>8</v>
      </c>
      <c r="H43" s="6">
        <v>8</v>
      </c>
      <c r="I43" s="6">
        <v>7.5</v>
      </c>
      <c r="J43" s="58">
        <f>(SUM(E43:I43)-MAX(E43:I43)-MIN(E43:I43))</f>
        <v>23.5</v>
      </c>
      <c r="K43" s="59">
        <f>(SUM(E43:I43)-MAX(E43:I43)-MIN(E43:I43))*D43</f>
        <v>42.300000000000004</v>
      </c>
      <c r="L43" s="60">
        <f>L42</f>
        <v>439.6</v>
      </c>
    </row>
    <row r="44" spans="2:12" ht="15" outlineLevel="1">
      <c r="B44" s="56">
        <f>B37</f>
        <v>2</v>
      </c>
      <c r="C44" s="51" t="str">
        <f>'СТАРТ Ж'!I21</f>
        <v>301В</v>
      </c>
      <c r="D44" s="57">
        <f>'СТАРТ Ж'!J21</f>
        <v>1.9</v>
      </c>
      <c r="E44" s="6">
        <v>7</v>
      </c>
      <c r="F44" s="6">
        <v>6.5</v>
      </c>
      <c r="G44" s="6">
        <v>6.5</v>
      </c>
      <c r="H44" s="6">
        <v>6.5</v>
      </c>
      <c r="I44" s="6">
        <v>5.5</v>
      </c>
      <c r="J44" s="58">
        <f>(SUM(E44:I44)-MAX(E44:I44)-MIN(E44:I44))</f>
        <v>19.5</v>
      </c>
      <c r="K44" s="59">
        <f>(SUM(E44:I44)-MAX(E44:I44)-MIN(E44:I44))*D44</f>
        <v>37.05</v>
      </c>
      <c r="L44" s="60">
        <f>L43</f>
        <v>439.6</v>
      </c>
    </row>
    <row r="45" spans="2:12" ht="15" outlineLevel="1">
      <c r="B45" s="56">
        <f>B44</f>
        <v>2</v>
      </c>
      <c r="C45" s="51" t="str">
        <f>'СТАРТ Ж'!K21</f>
        <v>5231Д</v>
      </c>
      <c r="D45" s="57">
        <f>'СТАРТ Ж'!L21</f>
        <v>2</v>
      </c>
      <c r="E45" s="6">
        <v>8</v>
      </c>
      <c r="F45" s="6">
        <v>7</v>
      </c>
      <c r="G45" s="6">
        <v>7</v>
      </c>
      <c r="H45" s="6">
        <v>7</v>
      </c>
      <c r="I45" s="6">
        <v>7.5</v>
      </c>
      <c r="J45" s="58">
        <f>(SUM(E45:I45)-MAX(E45:I45)-MIN(E45:I45))</f>
        <v>21.5</v>
      </c>
      <c r="K45" s="59">
        <f>(SUM(E45:I45)-MAX(E45:I45)-MIN(E45:I45))*D45</f>
        <v>43</v>
      </c>
      <c r="L45" s="60">
        <f>L44</f>
        <v>439.6</v>
      </c>
    </row>
    <row r="46" spans="2:12" ht="15" outlineLevel="1">
      <c r="B46" s="56">
        <f>B45</f>
        <v>2</v>
      </c>
      <c r="C46" s="51"/>
      <c r="D46" s="61">
        <f>SUM(D41:D45)</f>
        <v>9.4</v>
      </c>
      <c r="E46" s="6"/>
      <c r="F46" s="6"/>
      <c r="G46" s="6"/>
      <c r="H46" s="6"/>
      <c r="I46" s="6"/>
      <c r="J46" s="58"/>
      <c r="K46" s="62">
        <f>SUM(K35+K36+K37+K38+K39+K41+K42+K43+K44+K45)</f>
        <v>439.6</v>
      </c>
      <c r="L46" s="60">
        <f>L45</f>
        <v>439.6</v>
      </c>
    </row>
    <row r="47" spans="1:13" s="1" customFormat="1" ht="15">
      <c r="A47" s="51">
        <v>3</v>
      </c>
      <c r="B47" s="52">
        <f>'СТАРТ Ж'!B45</f>
        <v>4</v>
      </c>
      <c r="C47" s="53" t="str">
        <f>'СТАРТ Ж'!C45</f>
        <v>Канярова Карина, 1998, КМС, Пенза, ПОСДЮСШОР</v>
      </c>
      <c r="D47" s="54"/>
      <c r="E47" s="53"/>
      <c r="F47" s="53"/>
      <c r="G47" s="53"/>
      <c r="H47" s="53"/>
      <c r="I47" s="53"/>
      <c r="J47" s="53"/>
      <c r="K47" s="51"/>
      <c r="L47" s="5">
        <f>SUM(K59)</f>
        <v>347.6</v>
      </c>
      <c r="M47" s="55" t="str">
        <f>'СТАРТ Ж'!L45</f>
        <v>Макаренко А.А.</v>
      </c>
    </row>
    <row r="48" spans="2:12" ht="15" outlineLevel="1">
      <c r="B48" s="56">
        <f>B47</f>
        <v>4</v>
      </c>
      <c r="C48" s="51" t="str">
        <f>'СТАРТ Ж'!C46</f>
        <v>403В</v>
      </c>
      <c r="D48" s="57">
        <f>'СТАРТ Ж'!D46</f>
        <v>2.1</v>
      </c>
      <c r="E48" s="6">
        <v>6</v>
      </c>
      <c r="F48" s="6">
        <v>6.5</v>
      </c>
      <c r="G48" s="6">
        <v>6</v>
      </c>
      <c r="H48" s="6">
        <v>6.5</v>
      </c>
      <c r="I48" s="6">
        <v>6</v>
      </c>
      <c r="J48" s="58">
        <f>(SUM(E48:I48)-MAX(E48:I48)-MIN(E48:I48))</f>
        <v>18.5</v>
      </c>
      <c r="K48" s="59">
        <f>(SUM(E48:I48)-MAX(E48:I48)-MIN(E48:I48))*D48</f>
        <v>38.85</v>
      </c>
      <c r="L48" s="60">
        <f>L47</f>
        <v>347.6</v>
      </c>
    </row>
    <row r="49" spans="2:12" ht="15" outlineLevel="1">
      <c r="B49" s="56">
        <f>B48</f>
        <v>4</v>
      </c>
      <c r="C49" s="51" t="str">
        <f>'СТАРТ Ж'!E46</f>
        <v>105В</v>
      </c>
      <c r="D49" s="57">
        <f>'СТАРТ Ж'!F46</f>
        <v>2.4</v>
      </c>
      <c r="E49" s="6">
        <v>5</v>
      </c>
      <c r="F49" s="6">
        <v>5</v>
      </c>
      <c r="G49" s="6">
        <v>5</v>
      </c>
      <c r="H49" s="6">
        <v>5.5</v>
      </c>
      <c r="I49" s="6">
        <v>4.5</v>
      </c>
      <c r="J49" s="58">
        <f>(SUM(E49:I49)-MAX(E49:I49)-MIN(E49:I49))</f>
        <v>15</v>
      </c>
      <c r="K49" s="59">
        <f>(SUM(E49:I49)-MAX(E49:I49)-MIN(E49:I49))*D49</f>
        <v>36</v>
      </c>
      <c r="L49" s="60">
        <f>L48</f>
        <v>347.6</v>
      </c>
    </row>
    <row r="50" spans="2:12" ht="15" outlineLevel="1">
      <c r="B50" s="56">
        <f>B49</f>
        <v>4</v>
      </c>
      <c r="C50" s="51" t="str">
        <f>'СТАРТ Ж'!G46</f>
        <v>203В</v>
      </c>
      <c r="D50" s="57">
        <f>'СТАРТ Ж'!H46</f>
        <v>2.2</v>
      </c>
      <c r="E50" s="6">
        <v>5</v>
      </c>
      <c r="F50" s="6">
        <v>6</v>
      </c>
      <c r="G50" s="6">
        <v>6</v>
      </c>
      <c r="H50" s="6">
        <v>4.5</v>
      </c>
      <c r="I50" s="6">
        <v>5</v>
      </c>
      <c r="J50" s="58">
        <f>(SUM(E50:I50)-MAX(E50:I50)-MIN(E50:I50))</f>
        <v>16</v>
      </c>
      <c r="K50" s="59">
        <f>(SUM(E50:I50)-MAX(E50:I50)-MIN(E50:I50))*D50</f>
        <v>35.2</v>
      </c>
      <c r="L50" s="60">
        <f>L49</f>
        <v>347.6</v>
      </c>
    </row>
    <row r="51" spans="2:12" ht="15" outlineLevel="1">
      <c r="B51" s="56"/>
      <c r="C51" s="51" t="str">
        <f>'СТАРТ Ж'!I46</f>
        <v>303С</v>
      </c>
      <c r="D51" s="57">
        <f>'СТАРТ Ж'!J46</f>
        <v>2</v>
      </c>
      <c r="E51" s="6">
        <v>7</v>
      </c>
      <c r="F51" s="6">
        <v>7</v>
      </c>
      <c r="G51" s="6">
        <v>6.5</v>
      </c>
      <c r="H51" s="6">
        <v>7</v>
      </c>
      <c r="I51" s="6">
        <v>7</v>
      </c>
      <c r="J51" s="58">
        <f>(SUM(E51:I51)-MAX(E51:I51)-MIN(E51:I51))</f>
        <v>21</v>
      </c>
      <c r="K51" s="59">
        <f>(SUM(E51:I51)-MAX(E51:I51)-MIN(E51:I51))*D51</f>
        <v>42</v>
      </c>
      <c r="L51" s="60">
        <f>L50</f>
        <v>347.6</v>
      </c>
    </row>
    <row r="52" spans="2:12" ht="15" outlineLevel="1">
      <c r="B52" s="56"/>
      <c r="C52" s="51" t="str">
        <f>'СТАРТ Ж'!K46</f>
        <v>5233Д</v>
      </c>
      <c r="D52" s="57">
        <f>'СТАРТ Ж'!L46</f>
        <v>2.4</v>
      </c>
      <c r="E52" s="6">
        <v>5.5</v>
      </c>
      <c r="F52" s="6">
        <v>5.5</v>
      </c>
      <c r="G52" s="6">
        <v>5</v>
      </c>
      <c r="H52" s="6">
        <v>5</v>
      </c>
      <c r="I52" s="6">
        <v>5.5</v>
      </c>
      <c r="J52" s="58">
        <f>(SUM(E52:I52)-MAX(E52:I52)-MIN(E52:I52))</f>
        <v>16</v>
      </c>
      <c r="K52" s="59">
        <f>(SUM(E52:I52)-MAX(E52:I52)-MIN(E52:I52))*D52</f>
        <v>38.4</v>
      </c>
      <c r="L52" s="60">
        <f>L51</f>
        <v>347.6</v>
      </c>
    </row>
    <row r="53" spans="2:12" ht="15" outlineLevel="1">
      <c r="B53" s="56"/>
      <c r="C53" s="51"/>
      <c r="D53" s="61">
        <f>SUM(D48:D52)</f>
        <v>11.1</v>
      </c>
      <c r="E53" s="6"/>
      <c r="F53" s="6"/>
      <c r="G53" s="6"/>
      <c r="H53" s="6"/>
      <c r="I53" s="6"/>
      <c r="J53" s="58"/>
      <c r="K53" s="62">
        <f>SUM(K48:K52)</f>
        <v>190.45000000000002</v>
      </c>
      <c r="L53" s="60">
        <f>L52</f>
        <v>347.6</v>
      </c>
    </row>
    <row r="54" spans="2:12" ht="15" outlineLevel="1">
      <c r="B54" s="56"/>
      <c r="C54" s="51" t="str">
        <f>'СТАРТ Ж'!C47</f>
        <v>103В</v>
      </c>
      <c r="D54" s="57">
        <f>'СТАРТ Ж'!D47</f>
        <v>1.6</v>
      </c>
      <c r="E54" s="6">
        <v>6.5</v>
      </c>
      <c r="F54" s="6">
        <v>5.5</v>
      </c>
      <c r="G54" s="6">
        <v>5.5</v>
      </c>
      <c r="H54" s="6">
        <v>5.5</v>
      </c>
      <c r="I54" s="6">
        <v>5.5</v>
      </c>
      <c r="J54" s="58">
        <f>(SUM(E54:I54)-MAX(E54:I54)-MIN(E54:I54))</f>
        <v>16.5</v>
      </c>
      <c r="K54" s="59">
        <f>(SUM(E54:I54)-MAX(E54:I54)-MIN(E54:I54))*D54</f>
        <v>26.400000000000002</v>
      </c>
      <c r="L54" s="60">
        <f>L53</f>
        <v>347.6</v>
      </c>
    </row>
    <row r="55" spans="2:12" ht="15" outlineLevel="1">
      <c r="B55" s="56"/>
      <c r="C55" s="51" t="str">
        <f>'СТАРТ Ж'!E47</f>
        <v>401В</v>
      </c>
      <c r="D55" s="57">
        <f>'СТАРТ Ж'!F47</f>
        <v>1.4</v>
      </c>
      <c r="E55" s="6">
        <v>7</v>
      </c>
      <c r="F55" s="6">
        <v>6.5</v>
      </c>
      <c r="G55" s="6">
        <v>6</v>
      </c>
      <c r="H55" s="6">
        <v>6.5</v>
      </c>
      <c r="I55" s="6">
        <v>7</v>
      </c>
      <c r="J55" s="58">
        <f>(SUM(E55:I55)-MAX(E55:I55)-MIN(E55:I55))</f>
        <v>20</v>
      </c>
      <c r="K55" s="59">
        <f>(SUM(E55:I55)-MAX(E55:I55)-MIN(E55:I55))*D55</f>
        <v>28</v>
      </c>
      <c r="L55" s="60">
        <f>L54</f>
        <v>347.6</v>
      </c>
    </row>
    <row r="56" spans="2:12" ht="15" outlineLevel="1">
      <c r="B56" s="56"/>
      <c r="C56" s="51" t="str">
        <f>'СТАРТ Ж'!G47</f>
        <v>201В</v>
      </c>
      <c r="D56" s="57">
        <f>'СТАРТ Ж'!H47</f>
        <v>1.8</v>
      </c>
      <c r="E56" s="6">
        <v>6</v>
      </c>
      <c r="F56" s="6">
        <v>6</v>
      </c>
      <c r="G56" s="6">
        <v>6</v>
      </c>
      <c r="H56" s="6">
        <v>6</v>
      </c>
      <c r="I56" s="6">
        <v>6</v>
      </c>
      <c r="J56" s="58">
        <f>(SUM(E56:I56)-MAX(E56:I56)-MIN(E56:I56))</f>
        <v>18</v>
      </c>
      <c r="K56" s="59">
        <f>(SUM(E56:I56)-MAX(E56:I56)-MIN(E56:I56))*D56</f>
        <v>32.4</v>
      </c>
      <c r="L56" s="60">
        <f>L55</f>
        <v>347.6</v>
      </c>
    </row>
    <row r="57" spans="2:12" ht="15" outlineLevel="1">
      <c r="B57" s="56">
        <f>B50</f>
        <v>4</v>
      </c>
      <c r="C57" s="51" t="str">
        <f>'СТАРТ Ж'!I47</f>
        <v>301В</v>
      </c>
      <c r="D57" s="57">
        <f>'СТАРТ Ж'!J47</f>
        <v>1.9</v>
      </c>
      <c r="E57" s="6">
        <v>6</v>
      </c>
      <c r="F57" s="6">
        <v>5.5</v>
      </c>
      <c r="G57" s="6">
        <v>5</v>
      </c>
      <c r="H57" s="6">
        <v>5.5</v>
      </c>
      <c r="I57" s="6">
        <v>5.5</v>
      </c>
      <c r="J57" s="58">
        <f>(SUM(E57:I57)-MAX(E57:I57)-MIN(E57:I57))</f>
        <v>16.5</v>
      </c>
      <c r="K57" s="59">
        <f>(SUM(E57:I57)-MAX(E57:I57)-MIN(E57:I57))*D57</f>
        <v>31.349999999999998</v>
      </c>
      <c r="L57" s="60">
        <f>L56</f>
        <v>347.6</v>
      </c>
    </row>
    <row r="58" spans="2:12" ht="15" outlineLevel="1">
      <c r="B58" s="56">
        <f>B57</f>
        <v>4</v>
      </c>
      <c r="C58" s="51" t="str">
        <f>'СТАРТ Ж'!K47</f>
        <v>5231Д</v>
      </c>
      <c r="D58" s="17">
        <f>'СТАРТ Ж'!L47</f>
        <v>2</v>
      </c>
      <c r="E58" s="6">
        <v>6.5</v>
      </c>
      <c r="F58" s="6">
        <v>6.5</v>
      </c>
      <c r="G58" s="6">
        <v>6</v>
      </c>
      <c r="H58" s="6">
        <v>6.5</v>
      </c>
      <c r="I58" s="6">
        <v>6.5</v>
      </c>
      <c r="J58" s="58">
        <f>(SUM(E58:I58)-MAX(E58:I58)-MIN(E58:I58))</f>
        <v>19.5</v>
      </c>
      <c r="K58" s="59">
        <f>(SUM(E58:I58)-MAX(E58:I58)-MIN(E58:I58))*D58</f>
        <v>39</v>
      </c>
      <c r="L58" s="60">
        <f>L57</f>
        <v>347.6</v>
      </c>
    </row>
    <row r="59" spans="2:12" ht="15" outlineLevel="1">
      <c r="B59" s="56">
        <f>B58</f>
        <v>4</v>
      </c>
      <c r="C59" s="51"/>
      <c r="D59" s="61">
        <f>SUM(D54:D58)</f>
        <v>8.7</v>
      </c>
      <c r="E59" s="6"/>
      <c r="F59" s="6"/>
      <c r="G59" s="6"/>
      <c r="H59" s="6"/>
      <c r="I59" s="6"/>
      <c r="J59" s="58"/>
      <c r="K59" s="62">
        <f>SUM(K48+K49+K50+K51+K52+K54+K55+K56+K57+K58)</f>
        <v>347.6</v>
      </c>
      <c r="L59" s="60">
        <f>L58</f>
        <v>347.6</v>
      </c>
    </row>
    <row r="60" spans="1:13" s="1" customFormat="1" ht="15">
      <c r="A60" s="51">
        <v>4</v>
      </c>
      <c r="B60" s="52">
        <f>'СТАРТ Ж'!B58</f>
        <v>5</v>
      </c>
      <c r="C60" s="53" t="str">
        <f>'СТАРТ Ж'!C58</f>
        <v>Гребнева Малини, 2000, 2, Пенза, ПОСДЮСШОР</v>
      </c>
      <c r="D60" s="54"/>
      <c r="E60" s="53"/>
      <c r="F60" s="53"/>
      <c r="G60" s="53"/>
      <c r="H60" s="53"/>
      <c r="I60" s="53"/>
      <c r="J60" s="53"/>
      <c r="K60" s="51"/>
      <c r="L60" s="5">
        <f>SUM(K72)</f>
        <v>287.35</v>
      </c>
      <c r="M60" s="55" t="str">
        <f>'СТАРТ Ж'!L58</f>
        <v>Макаренко А.А.</v>
      </c>
    </row>
    <row r="61" spans="2:12" ht="15" outlineLevel="1">
      <c r="B61" s="56">
        <f>B60</f>
        <v>5</v>
      </c>
      <c r="C61" s="51" t="str">
        <f>'СТАРТ Ж'!C59</f>
        <v>403В</v>
      </c>
      <c r="D61" s="57">
        <f>'СТАРТ Ж'!D59</f>
        <v>2.1</v>
      </c>
      <c r="E61" s="6">
        <v>5.5</v>
      </c>
      <c r="F61" s="6">
        <v>5.5</v>
      </c>
      <c r="G61" s="6">
        <v>4.5</v>
      </c>
      <c r="H61" s="6">
        <v>4.5</v>
      </c>
      <c r="I61" s="6">
        <v>3.5</v>
      </c>
      <c r="J61" s="58">
        <f>(SUM(E61:I61)-MAX(E61:I61)-MIN(E61:I61))</f>
        <v>14.5</v>
      </c>
      <c r="K61" s="59">
        <f>(SUM(E61:I61)-MAX(E61:I61)-MIN(E61:I61))*D61</f>
        <v>30.450000000000003</v>
      </c>
      <c r="L61" s="60">
        <f>L60</f>
        <v>287.35</v>
      </c>
    </row>
    <row r="62" spans="2:12" ht="15" outlineLevel="1">
      <c r="B62" s="56">
        <f>B61</f>
        <v>5</v>
      </c>
      <c r="C62" s="51" t="str">
        <f>'СТАРТ Ж'!E59</f>
        <v>105С</v>
      </c>
      <c r="D62" s="57">
        <f>'СТАРТ Ж'!F59</f>
        <v>2.2</v>
      </c>
      <c r="E62" s="6">
        <v>6</v>
      </c>
      <c r="F62" s="6">
        <v>5</v>
      </c>
      <c r="G62" s="6">
        <v>5</v>
      </c>
      <c r="H62" s="6">
        <v>5.5</v>
      </c>
      <c r="I62" s="6">
        <v>6</v>
      </c>
      <c r="J62" s="58">
        <f>(SUM(E62:I62)-MAX(E62:I62)-MIN(E62:I62))</f>
        <v>16.5</v>
      </c>
      <c r="K62" s="59">
        <f>(SUM(E62:I62)-MAX(E62:I62)-MIN(E62:I62))*D62</f>
        <v>36.300000000000004</v>
      </c>
      <c r="L62" s="60">
        <f>L61</f>
        <v>287.35</v>
      </c>
    </row>
    <row r="63" spans="2:12" ht="15" outlineLevel="1">
      <c r="B63" s="56">
        <f>B62</f>
        <v>5</v>
      </c>
      <c r="C63" s="51" t="str">
        <f>'СТАРТ Ж'!G59</f>
        <v>203В</v>
      </c>
      <c r="D63" s="57">
        <f>'СТАРТ Ж'!H59</f>
        <v>2.2</v>
      </c>
      <c r="E63" s="6">
        <v>5.5</v>
      </c>
      <c r="F63" s="6">
        <v>5</v>
      </c>
      <c r="G63" s="6">
        <v>4.5</v>
      </c>
      <c r="H63" s="6">
        <v>5</v>
      </c>
      <c r="I63" s="6">
        <v>5</v>
      </c>
      <c r="J63" s="58">
        <f>(SUM(E63:I63)-MAX(E63:I63)-MIN(E63:I63))</f>
        <v>15</v>
      </c>
      <c r="K63" s="59">
        <f>(SUM(E63:I63)-MAX(E63:I63)-MIN(E63:I63))*D63</f>
        <v>33</v>
      </c>
      <c r="L63" s="60">
        <f>L62</f>
        <v>287.35</v>
      </c>
    </row>
    <row r="64" spans="2:12" ht="15" outlineLevel="1">
      <c r="B64" s="56"/>
      <c r="C64" s="51" t="str">
        <f>'СТАРТ Ж'!I59</f>
        <v>303В</v>
      </c>
      <c r="D64" s="57">
        <f>'СТАРТ Ж'!J59</f>
        <v>2.3</v>
      </c>
      <c r="E64" s="6">
        <v>4</v>
      </c>
      <c r="F64" s="6">
        <v>4</v>
      </c>
      <c r="G64" s="6">
        <v>3.5</v>
      </c>
      <c r="H64" s="6">
        <v>2.5</v>
      </c>
      <c r="I64" s="6">
        <v>2.5</v>
      </c>
      <c r="J64" s="58">
        <f>(SUM(E64:I64)-MAX(E64:I64)-MIN(E64:I64))</f>
        <v>10</v>
      </c>
      <c r="K64" s="59">
        <f>(SUM(E64:I64)-MAX(E64:I64)-MIN(E64:I64))*D64</f>
        <v>23</v>
      </c>
      <c r="L64" s="60">
        <f>L63</f>
        <v>287.35</v>
      </c>
    </row>
    <row r="65" spans="2:12" ht="15" outlineLevel="1">
      <c r="B65" s="56"/>
      <c r="C65" s="51" t="str">
        <f>'СТАРТ Ж'!K59</f>
        <v>5134Д</v>
      </c>
      <c r="D65" s="57">
        <f>'СТАРТ Ж'!L59</f>
        <v>2.5</v>
      </c>
      <c r="E65" s="6">
        <v>4.5</v>
      </c>
      <c r="F65" s="6">
        <v>3.5</v>
      </c>
      <c r="G65" s="6">
        <v>3.5</v>
      </c>
      <c r="H65" s="6">
        <v>4</v>
      </c>
      <c r="I65" s="6">
        <v>3.5</v>
      </c>
      <c r="J65" s="58">
        <f>(SUM(E65:I65)-MAX(E65:I65)-MIN(E65:I65))</f>
        <v>11</v>
      </c>
      <c r="K65" s="59">
        <f>(SUM(E65:I65)-MAX(E65:I65)-MIN(E65:I65))*D65</f>
        <v>27.5</v>
      </c>
      <c r="L65" s="60">
        <f>L64</f>
        <v>287.35</v>
      </c>
    </row>
    <row r="66" spans="2:12" ht="15" outlineLevel="1">
      <c r="B66" s="56"/>
      <c r="C66" s="51"/>
      <c r="D66" s="61">
        <f>SUM(D61:D65)</f>
        <v>11.3</v>
      </c>
      <c r="E66" s="6"/>
      <c r="F66" s="6"/>
      <c r="G66" s="6"/>
      <c r="H66" s="6"/>
      <c r="I66" s="6"/>
      <c r="J66" s="58"/>
      <c r="K66" s="62">
        <f>SUM(K61:K65)</f>
        <v>150.25</v>
      </c>
      <c r="L66" s="60">
        <f>L65</f>
        <v>287.35</v>
      </c>
    </row>
    <row r="67" spans="2:12" ht="15" outlineLevel="1">
      <c r="B67" s="56"/>
      <c r="C67" s="51" t="str">
        <f>'СТАРТ Ж'!C60</f>
        <v>401В</v>
      </c>
      <c r="D67" s="57">
        <f>'СТАРТ Ж'!D60</f>
        <v>1.4</v>
      </c>
      <c r="E67" s="6">
        <v>6.5</v>
      </c>
      <c r="F67" s="6">
        <v>6</v>
      </c>
      <c r="G67" s="6">
        <v>6</v>
      </c>
      <c r="H67" s="6">
        <v>6</v>
      </c>
      <c r="I67" s="6">
        <v>5.5</v>
      </c>
      <c r="J67" s="58">
        <f>(SUM(E67:I67)-MAX(E67:I67)-MIN(E67:I67))</f>
        <v>18</v>
      </c>
      <c r="K67" s="59">
        <f>(SUM(E67:I67)-MAX(E67:I67)-MIN(E67:I67))*D67</f>
        <v>25.2</v>
      </c>
      <c r="L67" s="60">
        <f>L66</f>
        <v>287.35</v>
      </c>
    </row>
    <row r="68" spans="2:12" ht="15" outlineLevel="1">
      <c r="B68" s="56"/>
      <c r="C68" s="51" t="str">
        <f>'СТАРТ Ж'!E60</f>
        <v>103В</v>
      </c>
      <c r="D68" s="57">
        <f>'СТАРТ Ж'!F60</f>
        <v>1.6</v>
      </c>
      <c r="E68" s="6">
        <v>5</v>
      </c>
      <c r="F68" s="6">
        <v>5</v>
      </c>
      <c r="G68" s="6">
        <v>5</v>
      </c>
      <c r="H68" s="6">
        <v>5</v>
      </c>
      <c r="I68" s="6">
        <v>5</v>
      </c>
      <c r="J68" s="58">
        <f>(SUM(E68:I68)-MAX(E68:I68)-MIN(E68:I68))</f>
        <v>15</v>
      </c>
      <c r="K68" s="59">
        <f>(SUM(E68:I68)-MAX(E68:I68)-MIN(E68:I68))*D68</f>
        <v>24</v>
      </c>
      <c r="L68" s="60">
        <f>L67</f>
        <v>287.35</v>
      </c>
    </row>
    <row r="69" spans="2:12" ht="15" outlineLevel="1">
      <c r="B69" s="56"/>
      <c r="C69" s="51" t="str">
        <f>'СТАРТ Ж'!G60</f>
        <v>201В</v>
      </c>
      <c r="D69" s="57">
        <f>'СТАРТ Ж'!H60</f>
        <v>1.8</v>
      </c>
      <c r="E69" s="6">
        <v>6</v>
      </c>
      <c r="F69" s="6">
        <v>5.5</v>
      </c>
      <c r="G69" s="6">
        <v>5.5</v>
      </c>
      <c r="H69" s="6">
        <v>4</v>
      </c>
      <c r="I69" s="6">
        <v>4.5</v>
      </c>
      <c r="J69" s="58">
        <f>(SUM(E69:I69)-MAX(E69:I69)-MIN(E69:I69))</f>
        <v>15.5</v>
      </c>
      <c r="K69" s="59">
        <f>(SUM(E69:I69)-MAX(E69:I69)-MIN(E69:I69))*D69</f>
        <v>27.900000000000002</v>
      </c>
      <c r="L69" s="60">
        <f>L68</f>
        <v>287.35</v>
      </c>
    </row>
    <row r="70" spans="2:12" ht="15" outlineLevel="1">
      <c r="B70" s="56">
        <f>B63</f>
        <v>5</v>
      </c>
      <c r="C70" s="51" t="str">
        <f>'СТАРТ Ж'!I60</f>
        <v>301В</v>
      </c>
      <c r="D70" s="57">
        <f>'СТАРТ Ж'!J60</f>
        <v>1.9</v>
      </c>
      <c r="E70" s="6">
        <v>6</v>
      </c>
      <c r="F70" s="6">
        <v>5</v>
      </c>
      <c r="G70" s="6">
        <v>5</v>
      </c>
      <c r="H70" s="6">
        <v>5</v>
      </c>
      <c r="I70" s="6">
        <v>5</v>
      </c>
      <c r="J70" s="58">
        <f>(SUM(E70:I70)-MAX(E70:I70)-MIN(E70:I70))</f>
        <v>15</v>
      </c>
      <c r="K70" s="59">
        <f>(SUM(E70:I70)-MAX(E70:I70)-MIN(E70:I70))*D70</f>
        <v>28.5</v>
      </c>
      <c r="L70" s="60">
        <f>L69</f>
        <v>287.35</v>
      </c>
    </row>
    <row r="71" spans="2:12" ht="15" outlineLevel="1">
      <c r="B71" s="56">
        <f>B70</f>
        <v>5</v>
      </c>
      <c r="C71" s="51" t="str">
        <f>'СТАРТ Ж'!K60</f>
        <v>5132Д</v>
      </c>
      <c r="D71" s="17">
        <f>'СТАРТ Ж'!L60</f>
        <v>2.1</v>
      </c>
      <c r="E71" s="6">
        <v>6</v>
      </c>
      <c r="F71" s="6">
        <v>5</v>
      </c>
      <c r="G71" s="6">
        <v>4</v>
      </c>
      <c r="H71" s="6">
        <v>5</v>
      </c>
      <c r="I71" s="6">
        <v>5</v>
      </c>
      <c r="J71" s="58">
        <f>(SUM(E71:I71)-MAX(E71:I71)-MIN(E71:I71))</f>
        <v>15</v>
      </c>
      <c r="K71" s="59">
        <f>(SUM(E71:I71)-MAX(E71:I71)-MIN(E71:I71))*D71</f>
        <v>31.5</v>
      </c>
      <c r="L71" s="60">
        <f>L70</f>
        <v>287.35</v>
      </c>
    </row>
    <row r="72" spans="2:12" ht="15" outlineLevel="1">
      <c r="B72" s="56">
        <f>B71</f>
        <v>5</v>
      </c>
      <c r="C72" s="51"/>
      <c r="D72" s="61">
        <f>SUM(D67:D71)</f>
        <v>8.799999999999999</v>
      </c>
      <c r="E72" s="6"/>
      <c r="F72" s="6"/>
      <c r="G72" s="6"/>
      <c r="H72" s="6"/>
      <c r="I72" s="6"/>
      <c r="J72" s="58"/>
      <c r="K72" s="62">
        <f>SUM(K61+K62+K63+K64+K65+K67+K68+K69+K70+K71)</f>
        <v>287.35</v>
      </c>
      <c r="L72" s="60">
        <f>L71</f>
        <v>287.35</v>
      </c>
    </row>
    <row r="73" spans="1:13" s="1" customFormat="1" ht="15">
      <c r="A73" s="51">
        <v>5</v>
      </c>
      <c r="B73" s="52">
        <f>'СТАРТ Ж'!B32</f>
        <v>3</v>
      </c>
      <c r="C73" s="53" t="str">
        <f>'СТАРТ Ж'!C32</f>
        <v>Белова Валерия, 2000, Пенза, ПОСДЮСШОР</v>
      </c>
      <c r="D73" s="54"/>
      <c r="E73" s="53"/>
      <c r="F73" s="53"/>
      <c r="G73" s="53"/>
      <c r="H73" s="53"/>
      <c r="I73" s="53"/>
      <c r="J73" s="53"/>
      <c r="K73" s="51"/>
      <c r="L73" s="5">
        <f>SUM(K85)</f>
        <v>275.2</v>
      </c>
      <c r="M73" s="55" t="str">
        <f>'СТАРТ Ж'!L32</f>
        <v>Белов В.Г.</v>
      </c>
    </row>
    <row r="74" spans="2:12" ht="15" outlineLevel="1">
      <c r="B74" s="56">
        <f>B73</f>
        <v>3</v>
      </c>
      <c r="C74" s="51" t="str">
        <f>'СТАРТ Ж'!C33</f>
        <v>105В</v>
      </c>
      <c r="D74" s="57">
        <f>'СТАРТ Ж'!D33</f>
        <v>2.4</v>
      </c>
      <c r="E74" s="6">
        <v>6</v>
      </c>
      <c r="F74" s="6">
        <v>6</v>
      </c>
      <c r="G74" s="6">
        <v>6.5</v>
      </c>
      <c r="H74" s="6">
        <v>6.5</v>
      </c>
      <c r="I74" s="6">
        <v>6.5</v>
      </c>
      <c r="J74" s="58">
        <f>(SUM(E74:I74)-MAX(E74:I74)-MIN(E74:I74))</f>
        <v>19</v>
      </c>
      <c r="K74" s="59">
        <f>(SUM(E74:I74)-MAX(E74:I74)-MIN(E74:I74))*D74</f>
        <v>45.6</v>
      </c>
      <c r="L74" s="60">
        <f>L73</f>
        <v>275.2</v>
      </c>
    </row>
    <row r="75" spans="2:12" ht="15" outlineLevel="1">
      <c r="B75" s="56">
        <f>B74</f>
        <v>3</v>
      </c>
      <c r="C75" s="51" t="str">
        <f>'СТАРТ Ж'!E33</f>
        <v>405С</v>
      </c>
      <c r="D75" s="57">
        <f>'СТАРТ Ж'!F33</f>
        <v>2.7</v>
      </c>
      <c r="E75" s="6">
        <v>4.5</v>
      </c>
      <c r="F75" s="6">
        <v>4</v>
      </c>
      <c r="G75" s="6">
        <v>4.5</v>
      </c>
      <c r="H75" s="6">
        <v>4.5</v>
      </c>
      <c r="I75" s="6">
        <v>4</v>
      </c>
      <c r="J75" s="58">
        <f>(SUM(E75:I75)-MAX(E75:I75)-MIN(E75:I75))</f>
        <v>13</v>
      </c>
      <c r="K75" s="59">
        <f>(SUM(E75:I75)-MAX(E75:I75)-MIN(E75:I75))*D75</f>
        <v>35.1</v>
      </c>
      <c r="L75" s="60">
        <f>L74</f>
        <v>275.2</v>
      </c>
    </row>
    <row r="76" spans="2:12" ht="15" outlineLevel="1">
      <c r="B76" s="56">
        <f>B75</f>
        <v>3</v>
      </c>
      <c r="C76" s="51" t="str">
        <f>'СТАРТ Ж'!G33</f>
        <v>205С</v>
      </c>
      <c r="D76" s="57">
        <f>'СТАРТ Ж'!H33</f>
        <v>2.8</v>
      </c>
      <c r="E76" s="6">
        <v>6</v>
      </c>
      <c r="F76" s="6">
        <v>5.5</v>
      </c>
      <c r="G76" s="6">
        <v>5.5</v>
      </c>
      <c r="H76" s="6">
        <v>6</v>
      </c>
      <c r="I76" s="6">
        <v>6</v>
      </c>
      <c r="J76" s="58">
        <f>(SUM(E76:I76)-MAX(E76:I76)-MIN(E76:I76))</f>
        <v>17.5</v>
      </c>
      <c r="K76" s="59">
        <f>(SUM(E76:I76)-MAX(E76:I76)-MIN(E76:I76))*D76</f>
        <v>49</v>
      </c>
      <c r="L76" s="60">
        <f>L75</f>
        <v>275.2</v>
      </c>
    </row>
    <row r="77" spans="2:12" ht="15" outlineLevel="1">
      <c r="B77" s="56"/>
      <c r="C77" s="51" t="str">
        <f>'СТАРТ Ж'!I33</f>
        <v>303С</v>
      </c>
      <c r="D77" s="57">
        <f>'СТАРТ Ж'!J33</f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58">
        <f>(SUM(E77:I77)-MAX(E77:I77)-MIN(E77:I77))</f>
        <v>0</v>
      </c>
      <c r="K77" s="59">
        <f>(SUM(E77:I77)-MAX(E77:I77)-MIN(E77:I77))*D77</f>
        <v>0</v>
      </c>
      <c r="L77" s="60">
        <f>L76</f>
        <v>275.2</v>
      </c>
    </row>
    <row r="78" spans="2:12" ht="15" outlineLevel="1">
      <c r="B78" s="56"/>
      <c r="C78" s="51" t="str">
        <f>'СТАРТ Ж'!K33</f>
        <v>5132Д</v>
      </c>
      <c r="D78" s="57">
        <f>'СТАРТ Ж'!L33</f>
        <v>2.1</v>
      </c>
      <c r="E78" s="6">
        <v>5.5</v>
      </c>
      <c r="F78" s="6">
        <v>5</v>
      </c>
      <c r="G78" s="6">
        <v>5.5</v>
      </c>
      <c r="H78" s="6">
        <v>6</v>
      </c>
      <c r="I78" s="6">
        <v>6</v>
      </c>
      <c r="J78" s="58">
        <f>(SUM(E78:I78)-MAX(E78:I78)-MIN(E78:I78))</f>
        <v>17</v>
      </c>
      <c r="K78" s="59">
        <f>(SUM(E78:I78)-MAX(E78:I78)-MIN(E78:I78))*D78</f>
        <v>35.7</v>
      </c>
      <c r="L78" s="60">
        <f>L77</f>
        <v>275.2</v>
      </c>
    </row>
    <row r="79" spans="2:12" ht="15" outlineLevel="1">
      <c r="B79" s="56"/>
      <c r="C79" s="51"/>
      <c r="D79" s="61">
        <f>SUM(D74:D78)</f>
        <v>11.999999999999998</v>
      </c>
      <c r="E79" s="6"/>
      <c r="F79" s="6"/>
      <c r="G79" s="6"/>
      <c r="H79" s="6"/>
      <c r="I79" s="6"/>
      <c r="J79" s="58"/>
      <c r="K79" s="62">
        <f>SUM(K74:K78)</f>
        <v>165.39999999999998</v>
      </c>
      <c r="L79" s="60">
        <f>L78</f>
        <v>275.2</v>
      </c>
    </row>
    <row r="80" spans="2:12" ht="15" outlineLevel="1">
      <c r="B80" s="56"/>
      <c r="C80" s="51" t="str">
        <f>'СТАРТ Ж'!C34</f>
        <v>103В</v>
      </c>
      <c r="D80" s="57">
        <f>'СТАРТ Ж'!D34</f>
        <v>1.6</v>
      </c>
      <c r="E80" s="6">
        <v>6.5</v>
      </c>
      <c r="F80" s="6">
        <v>6.5</v>
      </c>
      <c r="G80" s="6">
        <v>6.5</v>
      </c>
      <c r="H80" s="6">
        <v>7</v>
      </c>
      <c r="I80" s="6">
        <v>6.5</v>
      </c>
      <c r="J80" s="58">
        <f>(SUM(E80:I80)-MAX(E80:I80)-MIN(E80:I80))</f>
        <v>19.5</v>
      </c>
      <c r="K80" s="59">
        <f>(SUM(E80:I80)-MAX(E80:I80)-MIN(E80:I80))*D80</f>
        <v>31.200000000000003</v>
      </c>
      <c r="L80" s="60">
        <f>L79</f>
        <v>275.2</v>
      </c>
    </row>
    <row r="81" spans="2:12" ht="15" outlineLevel="1">
      <c r="B81" s="56"/>
      <c r="C81" s="51" t="str">
        <f>'СТАРТ Ж'!E34</f>
        <v>403В</v>
      </c>
      <c r="D81" s="57">
        <f>'СТАРТ Ж'!F34</f>
        <v>2.1</v>
      </c>
      <c r="E81" s="6">
        <v>5.5</v>
      </c>
      <c r="F81" s="6">
        <v>5</v>
      </c>
      <c r="G81" s="6">
        <v>5</v>
      </c>
      <c r="H81" s="6">
        <v>5</v>
      </c>
      <c r="I81" s="6">
        <v>5</v>
      </c>
      <c r="J81" s="58">
        <f>(SUM(E81:I81)-MAX(E81:I81)-MIN(E81:I81))</f>
        <v>15</v>
      </c>
      <c r="K81" s="59">
        <f>(SUM(E81:I81)-MAX(E81:I81)-MIN(E81:I81))*D81</f>
        <v>31.5</v>
      </c>
      <c r="L81" s="60">
        <f>L80</f>
        <v>275.2</v>
      </c>
    </row>
    <row r="82" spans="2:12" ht="15" outlineLevel="1">
      <c r="B82" s="56"/>
      <c r="C82" s="51" t="str">
        <f>'СТАРТ Ж'!G34</f>
        <v>201В</v>
      </c>
      <c r="D82" s="57">
        <f>'СТАРТ Ж'!H34</f>
        <v>1.8</v>
      </c>
      <c r="E82" s="6">
        <v>4</v>
      </c>
      <c r="F82" s="6">
        <v>4.5</v>
      </c>
      <c r="G82" s="6">
        <v>5</v>
      </c>
      <c r="H82" s="6">
        <v>4.5</v>
      </c>
      <c r="I82" s="6">
        <v>4.5</v>
      </c>
      <c r="J82" s="58">
        <f>(SUM(E82:I82)-MAX(E82:I82)-MIN(E82:I82))</f>
        <v>13.5</v>
      </c>
      <c r="K82" s="59">
        <f>(SUM(E82:I82)-MAX(E82:I82)-MIN(E82:I82))*D82</f>
        <v>24.3</v>
      </c>
      <c r="L82" s="60">
        <f>L81</f>
        <v>275.2</v>
      </c>
    </row>
    <row r="83" spans="2:12" ht="15" outlineLevel="1">
      <c r="B83" s="56">
        <f>B76</f>
        <v>3</v>
      </c>
      <c r="C83" s="51" t="str">
        <f>'СТАРТ Ж'!I34</f>
        <v>301В</v>
      </c>
      <c r="D83" s="57">
        <f>'СТАРТ Ж'!J34</f>
        <v>1.9</v>
      </c>
      <c r="E83" s="6">
        <v>4</v>
      </c>
      <c r="F83" s="6">
        <v>4</v>
      </c>
      <c r="G83" s="6">
        <v>4</v>
      </c>
      <c r="H83" s="6">
        <v>4</v>
      </c>
      <c r="I83" s="6">
        <v>5</v>
      </c>
      <c r="J83" s="58">
        <f>(SUM(E83:I83)-MAX(E83:I83)-MIN(E83:I83))</f>
        <v>12</v>
      </c>
      <c r="K83" s="59">
        <f>(SUM(E83:I83)-MAX(E83:I83)-MIN(E83:I83))*D83</f>
        <v>22.799999999999997</v>
      </c>
      <c r="L83" s="60">
        <f>L82</f>
        <v>275.2</v>
      </c>
    </row>
    <row r="84" spans="2:12" ht="15" outlineLevel="1">
      <c r="B84" s="56">
        <f>B83</f>
        <v>3</v>
      </c>
      <c r="C84" s="63" t="str">
        <f>'СТАРТ Ж'!K34</f>
        <v>5231Д</v>
      </c>
      <c r="D84" s="64">
        <f>'СТАРТ Ж'!L34</f>
        <v>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58">
        <f>(SUM(E84:I84)-MAX(E84:I84)-MIN(E84:I84))</f>
        <v>0</v>
      </c>
      <c r="K84" s="59">
        <f>(SUM(E84:I84)-MAX(E84:I84)-MIN(E84:I84))*D84</f>
        <v>0</v>
      </c>
      <c r="L84" s="60">
        <f>L83</f>
        <v>275.2</v>
      </c>
    </row>
    <row r="85" spans="2:12" ht="15" outlineLevel="1">
      <c r="B85" s="56">
        <f>B84</f>
        <v>3</v>
      </c>
      <c r="C85" s="51"/>
      <c r="D85" s="61">
        <f>SUM(D80:D84)</f>
        <v>9.4</v>
      </c>
      <c r="E85" s="6"/>
      <c r="F85" s="6"/>
      <c r="G85" s="6"/>
      <c r="H85" s="6"/>
      <c r="I85" s="6"/>
      <c r="J85" s="58"/>
      <c r="K85" s="62">
        <f>SUM(K74+K75+K76+K77+K78+K80+K81+K82+K83+K84)</f>
        <v>275.2</v>
      </c>
      <c r="L85" s="60">
        <f>L84</f>
        <v>275.2</v>
      </c>
    </row>
  </sheetData>
  <sheetProtection/>
  <mergeCells count="1">
    <mergeCell ref="E5:I5"/>
  </mergeCells>
  <printOptions/>
  <pageMargins left="0.75" right="0" top="0.34" bottom="0.34" header="0.1968503937007874" footer="0.31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131"/>
  <sheetViews>
    <sheetView zoomScale="90" zoomScaleNormal="90" zoomScalePageLayoutView="0" workbookViewId="0" topLeftCell="A20">
      <selection activeCell="A1" sqref="A1:IV16384"/>
    </sheetView>
  </sheetViews>
  <sheetFormatPr defaultColWidth="8.00390625" defaultRowHeight="12.75" outlineLevelRow="1"/>
  <cols>
    <col min="1" max="1" width="6.28125" style="20" customWidth="1"/>
    <col min="2" max="2" width="5.00390625" style="12" customWidth="1"/>
    <col min="3" max="3" width="6.57421875" style="12" customWidth="1"/>
    <col min="4" max="4" width="4.7109375" style="12" customWidth="1"/>
    <col min="5" max="5" width="6.57421875" style="12" customWidth="1"/>
    <col min="6" max="6" width="4.7109375" style="12" customWidth="1"/>
    <col min="7" max="7" width="6.57421875" style="12" customWidth="1"/>
    <col min="8" max="8" width="4.7109375" style="12" customWidth="1"/>
    <col min="9" max="9" width="6.57421875" style="12" customWidth="1"/>
    <col min="10" max="10" width="4.7109375" style="12" customWidth="1"/>
    <col min="11" max="11" width="6.57421875" style="12" customWidth="1"/>
    <col min="12" max="12" width="4.7109375" style="12" customWidth="1"/>
    <col min="13" max="13" width="6.57421875" style="13" customWidth="1"/>
    <col min="14" max="14" width="4.7109375" style="12" customWidth="1"/>
    <col min="15" max="15" width="9.00390625" style="19" customWidth="1"/>
    <col min="16" max="16" width="11.7109375" style="2" customWidth="1"/>
    <col min="17" max="16384" width="8.00390625" style="2" customWidth="1"/>
  </cols>
  <sheetData>
    <row r="1" spans="1:16" ht="15">
      <c r="A1" s="1"/>
      <c r="O1" s="4"/>
      <c r="P1" s="14"/>
    </row>
    <row r="2" spans="1:16" ht="15">
      <c r="A2" s="12"/>
      <c r="C2" s="12" t="s">
        <v>108</v>
      </c>
      <c r="O2" s="4"/>
      <c r="P2" s="14"/>
    </row>
    <row r="3" spans="3:13" s="12" customFormat="1" ht="15">
      <c r="C3" s="12" t="s">
        <v>107</v>
      </c>
      <c r="M3" s="13"/>
    </row>
    <row r="4" spans="3:13" s="12" customFormat="1" ht="15">
      <c r="C4" s="12" t="s">
        <v>140</v>
      </c>
      <c r="M4" s="13"/>
    </row>
    <row r="5" s="12" customFormat="1" ht="15">
      <c r="M5" s="13"/>
    </row>
    <row r="6" spans="2:13" s="12" customFormat="1" ht="15">
      <c r="B6" s="15">
        <v>1</v>
      </c>
      <c r="C6" s="13" t="s">
        <v>142</v>
      </c>
      <c r="L6" s="12" t="s">
        <v>141</v>
      </c>
      <c r="M6" s="13"/>
    </row>
    <row r="7" spans="3:14" s="12" customFormat="1" ht="15">
      <c r="C7" s="16" t="s">
        <v>12</v>
      </c>
      <c r="D7" s="17">
        <f ca="1">INDIRECT(CONCATENATE("КЭТ3!","C",TEXT(MATCH(C7,КЭТ3!$D$1:$D$280,0),0)))</f>
        <v>2.4</v>
      </c>
      <c r="E7" s="16" t="s">
        <v>54</v>
      </c>
      <c r="F7" s="17">
        <f ca="1">INDIRECT(CONCATENATE("КЭТ3!","C",TEXT(MATCH(E7,КЭТ3!$D$1:$D$280,0),0)))</f>
        <v>2.7</v>
      </c>
      <c r="G7" s="16" t="s">
        <v>28</v>
      </c>
      <c r="H7" s="17">
        <f ca="1">INDIRECT(CONCATENATE("КЭТ3!","C",TEXT(MATCH(G7,КЭТ3!$D$1:$D$280,0),0)))</f>
        <v>2.8</v>
      </c>
      <c r="I7" s="16" t="s">
        <v>42</v>
      </c>
      <c r="J7" s="17">
        <f ca="1">INDIRECT(CONCATENATE("КЭТ3!","C",TEXT(MATCH(I7,КЭТ3!$D$1:$D$280,0),0)))</f>
        <v>2.8</v>
      </c>
      <c r="K7" s="16" t="s">
        <v>63</v>
      </c>
      <c r="L7" s="17">
        <f ca="1">INDIRECT(CONCATENATE("КЭТ3!","C",TEXT(MATCH(K7,КЭТ3!$D$1:$D$280,0),0)))</f>
        <v>2.5</v>
      </c>
      <c r="M7" s="16" t="s">
        <v>80</v>
      </c>
      <c r="N7" s="17">
        <f ca="1">INDIRECT(CONCATENATE("КЭТ3!","C",TEXT(MATCH(M7,КЭТ3!$D$1:$D$280,0),0)))</f>
        <v>2.4</v>
      </c>
    </row>
    <row r="8" spans="3:14" s="12" customFormat="1" ht="15">
      <c r="C8" s="16" t="s">
        <v>7</v>
      </c>
      <c r="D8" s="17">
        <f ca="1">INDIRECT(CONCATENATE("КЭТ3!","C",TEXT(MATCH(C8,КЭТ3!$D$1:$D$280,0),0)))</f>
        <v>1.6</v>
      </c>
      <c r="E8" s="16" t="s">
        <v>17</v>
      </c>
      <c r="F8" s="17">
        <f ca="1">INDIRECT(CONCATENATE("КЭТ3!","C",TEXT(MATCH(E8,КЭТ3!$D$1:$D$280,0),0)))</f>
        <v>1.8</v>
      </c>
      <c r="G8" s="16" t="s">
        <v>30</v>
      </c>
      <c r="H8" s="17">
        <f ca="1">INDIRECT(CONCATENATE("КЭТ3!","C",TEXT(MATCH(G8,КЭТ3!$D$1:$D$280,0),0)))</f>
        <v>1.9</v>
      </c>
      <c r="I8" s="16" t="s">
        <v>49</v>
      </c>
      <c r="J8" s="17">
        <f ca="1">INDIRECT(CONCATENATE("КЭТ3!","C",TEXT(MATCH(I8,КЭТ3!$D$1:$D$280,0),0)))</f>
        <v>2.1</v>
      </c>
      <c r="K8" s="16" t="s">
        <v>79</v>
      </c>
      <c r="L8" s="17">
        <f ca="1">INDIRECT(CONCATENATE("КЭТ3!","C",TEXT(MATCH(K8,КЭТ3!$D$1:$D$280,0),0)))</f>
        <v>2</v>
      </c>
      <c r="M8" s="18">
        <f>SUM(D8+F8+H8+J8+L8)</f>
        <v>9.4</v>
      </c>
      <c r="N8" s="18">
        <f>SUM(D7+F7+H7+J7+L7+N7)</f>
        <v>15.6</v>
      </c>
    </row>
    <row r="9" ht="15" hidden="1" outlineLevel="1">
      <c r="A9" s="12">
        <v>1</v>
      </c>
    </row>
    <row r="10" ht="15" hidden="1" outlineLevel="1">
      <c r="A10" s="12">
        <v>2</v>
      </c>
    </row>
    <row r="11" ht="15" hidden="1" outlineLevel="1">
      <c r="A11" s="12">
        <v>3</v>
      </c>
    </row>
    <row r="12" ht="15" hidden="1" outlineLevel="1">
      <c r="A12" s="12">
        <v>4</v>
      </c>
    </row>
    <row r="13" ht="15" hidden="1" outlineLevel="1">
      <c r="A13" s="12">
        <v>5</v>
      </c>
    </row>
    <row r="14" ht="15" hidden="1" outlineLevel="1">
      <c r="A14" s="12">
        <v>6</v>
      </c>
    </row>
    <row r="15" ht="15" hidden="1" outlineLevel="1">
      <c r="A15" s="12">
        <v>7</v>
      </c>
    </row>
    <row r="16" ht="15" hidden="1" outlineLevel="1">
      <c r="A16" s="12">
        <v>8</v>
      </c>
    </row>
    <row r="17" ht="15" hidden="1" outlineLevel="1">
      <c r="A17" s="12">
        <v>9</v>
      </c>
    </row>
    <row r="18" ht="15" hidden="1" outlineLevel="1">
      <c r="A18" s="12">
        <v>10</v>
      </c>
    </row>
    <row r="19" ht="15" hidden="1" outlineLevel="1">
      <c r="A19" s="12">
        <v>11</v>
      </c>
    </row>
    <row r="20" spans="2:13" s="12" customFormat="1" ht="15" collapsed="1">
      <c r="B20" s="15">
        <v>2</v>
      </c>
      <c r="C20" s="13" t="s">
        <v>143</v>
      </c>
      <c r="L20" s="12" t="s">
        <v>144</v>
      </c>
      <c r="M20" s="13"/>
    </row>
    <row r="21" spans="3:14" s="12" customFormat="1" ht="15">
      <c r="C21" s="16" t="s">
        <v>14</v>
      </c>
      <c r="D21" s="17">
        <f ca="1">INDIRECT(CONCATENATE("КЭТ3!","C",TEXT(MATCH(C21,КЭТ3!$D$1:$D$280,0),0)))</f>
        <v>3.1</v>
      </c>
      <c r="E21" s="16" t="s">
        <v>41</v>
      </c>
      <c r="F21" s="17">
        <f ca="1">INDIRECT(CONCATENATE("КЭТ3!","C",TEXT(MATCH(E21,КЭТ3!$D$1:$D$280,0),0)))</f>
        <v>3</v>
      </c>
      <c r="G21" s="16" t="s">
        <v>27</v>
      </c>
      <c r="H21" s="17">
        <f ca="1">INDIRECT(CONCATENATE("КЭТ3!","C",TEXT(MATCH(G21,КЭТ3!$D$1:$D$280,0),0)))</f>
        <v>3</v>
      </c>
      <c r="I21" s="16" t="s">
        <v>53</v>
      </c>
      <c r="J21" s="17">
        <f ca="1">INDIRECT(CONCATENATE("КЭТ3!","C",TEXT(MATCH(I21,КЭТ3!$D$1:$D$280,0),0)))</f>
        <v>3</v>
      </c>
      <c r="K21" s="16" t="s">
        <v>66</v>
      </c>
      <c r="L21" s="17">
        <f ca="1">INDIRECT(CONCATENATE("КЭТ3!","C",TEXT(MATCH(K21,КЭТ3!$D$1:$D$280,0),0)))</f>
        <v>3</v>
      </c>
      <c r="M21" s="16" t="s">
        <v>64</v>
      </c>
      <c r="N21" s="17">
        <f ca="1">INDIRECT(CONCATENATE("КЭТ3!","C",TEXT(MATCH(M21,КЭТ3!$D$1:$D$280,0),0)))</f>
        <v>2.9</v>
      </c>
    </row>
    <row r="22" spans="3:14" s="12" customFormat="1" ht="15">
      <c r="C22" s="16" t="s">
        <v>7</v>
      </c>
      <c r="D22" s="17">
        <f ca="1">INDIRECT(CONCATENATE("КЭТ3!","C",TEXT(MATCH(C22,КЭТ3!$D$1:$D$280,0),0)))</f>
        <v>1.6</v>
      </c>
      <c r="E22" s="16" t="s">
        <v>30</v>
      </c>
      <c r="F22" s="17">
        <f ca="1">INDIRECT(CONCATENATE("КЭТ3!","C",TEXT(MATCH(E22,КЭТ3!$D$1:$D$280,0),0)))</f>
        <v>1.9</v>
      </c>
      <c r="G22" s="16" t="s">
        <v>17</v>
      </c>
      <c r="H22" s="17">
        <f ca="1">INDIRECT(CONCATENATE("КЭТ3!","C",TEXT(MATCH(G22,КЭТ3!$D$1:$D$280,0),0)))</f>
        <v>1.8</v>
      </c>
      <c r="I22" s="16" t="s">
        <v>49</v>
      </c>
      <c r="J22" s="17">
        <f ca="1">INDIRECT(CONCATENATE("КЭТ3!","C",TEXT(MATCH(I22,КЭТ3!$D$1:$D$280,0),0)))</f>
        <v>2.1</v>
      </c>
      <c r="K22" s="16" t="s">
        <v>62</v>
      </c>
      <c r="L22" s="17">
        <f ca="1">INDIRECT(CONCATENATE("КЭТ3!","C",TEXT(MATCH(K22,КЭТ3!$D$1:$D$280,0),0)))</f>
        <v>2.1</v>
      </c>
      <c r="M22" s="18">
        <f>SUM(D22+F22+H22+J22+L22)</f>
        <v>9.5</v>
      </c>
      <c r="N22" s="18">
        <f>SUM(D21+F21+H21+J21+L21+N21)</f>
        <v>18</v>
      </c>
    </row>
    <row r="23" ht="15" hidden="1" outlineLevel="1">
      <c r="A23" s="12">
        <v>1</v>
      </c>
    </row>
    <row r="24" ht="15" hidden="1" outlineLevel="1">
      <c r="A24" s="12">
        <v>2</v>
      </c>
    </row>
    <row r="25" ht="15" hidden="1" outlineLevel="1">
      <c r="A25" s="12">
        <v>3</v>
      </c>
    </row>
    <row r="26" ht="15" hidden="1" outlineLevel="1">
      <c r="A26" s="12">
        <v>4</v>
      </c>
    </row>
    <row r="27" ht="15" hidden="1" outlineLevel="1">
      <c r="A27" s="12">
        <v>5</v>
      </c>
    </row>
    <row r="28" ht="15" hidden="1" outlineLevel="1">
      <c r="A28" s="12">
        <v>6</v>
      </c>
    </row>
    <row r="29" ht="15" hidden="1" outlineLevel="1">
      <c r="A29" s="12">
        <v>7</v>
      </c>
    </row>
    <row r="30" ht="15" hidden="1" outlineLevel="1">
      <c r="A30" s="12">
        <v>8</v>
      </c>
    </row>
    <row r="31" ht="15" hidden="1" outlineLevel="1">
      <c r="A31" s="12">
        <v>9</v>
      </c>
    </row>
    <row r="32" ht="15" hidden="1" outlineLevel="1">
      <c r="A32" s="12">
        <v>10</v>
      </c>
    </row>
    <row r="33" ht="15" hidden="1" outlineLevel="1">
      <c r="A33" s="12">
        <v>11</v>
      </c>
    </row>
    <row r="34" spans="2:13" s="12" customFormat="1" ht="15" collapsed="1">
      <c r="B34" s="15">
        <v>3</v>
      </c>
      <c r="C34" s="13" t="s">
        <v>145</v>
      </c>
      <c r="L34" s="12" t="s">
        <v>146</v>
      </c>
      <c r="M34" s="13"/>
    </row>
    <row r="35" spans="3:14" s="12" customFormat="1" ht="15">
      <c r="C35" s="16" t="s">
        <v>12</v>
      </c>
      <c r="D35" s="17">
        <f ca="1">INDIRECT(CONCATENATE("КЭТ3!","C",TEXT(MATCH(C35,КЭТ3!$D$1:$D$280,0),0)))</f>
        <v>2.4</v>
      </c>
      <c r="E35" s="16" t="s">
        <v>54</v>
      </c>
      <c r="F35" s="17">
        <f ca="1">INDIRECT(CONCATENATE("КЭТ3!","C",TEXT(MATCH(E35,КЭТ3!$D$1:$D$280,0),0)))</f>
        <v>2.7</v>
      </c>
      <c r="G35" s="16" t="s">
        <v>28</v>
      </c>
      <c r="H35" s="17">
        <f ca="1">INDIRECT(CONCATENATE("КЭТ3!","C",TEXT(MATCH(G35,КЭТ3!$D$1:$D$280,0),0)))</f>
        <v>2.8</v>
      </c>
      <c r="I35" s="16" t="s">
        <v>42</v>
      </c>
      <c r="J35" s="17">
        <f ca="1">INDIRECT(CONCATENATE("КЭТ3!","C",TEXT(MATCH(I35,КЭТ3!$D$1:$D$280,0),0)))</f>
        <v>2.8</v>
      </c>
      <c r="K35" s="16" t="s">
        <v>80</v>
      </c>
      <c r="L35" s="17">
        <f ca="1">INDIRECT(CONCATENATE("КЭТ3!","C",TEXT(MATCH(K35,КЭТ3!$D$1:$D$280,0),0)))</f>
        <v>2.4</v>
      </c>
      <c r="M35" s="16" t="s">
        <v>81</v>
      </c>
      <c r="N35" s="17">
        <f ca="1">INDIRECT(CONCATENATE("КЭТ3!","C",TEXT(MATCH(M35,КЭТ3!$D$1:$D$280,0),0)))</f>
        <v>2.8</v>
      </c>
    </row>
    <row r="36" spans="3:14" s="12" customFormat="1" ht="15">
      <c r="C36" s="16" t="s">
        <v>7</v>
      </c>
      <c r="D36" s="17">
        <f ca="1">INDIRECT(CONCATENATE("КЭТ3!","C",TEXT(MATCH(C36,КЭТ3!$D$1:$D$280,0),0)))</f>
        <v>1.6</v>
      </c>
      <c r="E36" s="16" t="s">
        <v>17</v>
      </c>
      <c r="F36" s="17">
        <f ca="1">INDIRECT(CONCATENATE("КЭТ3!","C",TEXT(MATCH(E36,КЭТ3!$D$1:$D$280,0),0)))</f>
        <v>1.8</v>
      </c>
      <c r="G36" s="16" t="s">
        <v>30</v>
      </c>
      <c r="H36" s="17">
        <f ca="1">INDIRECT(CONCATENATE("КЭТ3!","C",TEXT(MATCH(G36,КЭТ3!$D$1:$D$280,0),0)))</f>
        <v>1.9</v>
      </c>
      <c r="I36" s="16" t="s">
        <v>49</v>
      </c>
      <c r="J36" s="17">
        <f ca="1">INDIRECT(CONCATENATE("КЭТ3!","C",TEXT(MATCH(I36,КЭТ3!$D$1:$D$280,0),0)))</f>
        <v>2.1</v>
      </c>
      <c r="K36" s="16" t="s">
        <v>79</v>
      </c>
      <c r="L36" s="17">
        <f ca="1">INDIRECT(CONCATENATE("КЭТ3!","C",TEXT(MATCH(K36,КЭТ3!$D$1:$D$280,0),0)))</f>
        <v>2</v>
      </c>
      <c r="M36" s="18">
        <f>SUM(D36+F36+H36+J36+L36)</f>
        <v>9.4</v>
      </c>
      <c r="N36" s="18">
        <f>SUM(D35+F35+H35+J35+L35+N35)</f>
        <v>15.899999999999999</v>
      </c>
    </row>
    <row r="37" ht="15" hidden="1" outlineLevel="1">
      <c r="A37" s="12">
        <v>1</v>
      </c>
    </row>
    <row r="38" ht="15" hidden="1" outlineLevel="1">
      <c r="A38" s="12">
        <v>2</v>
      </c>
    </row>
    <row r="39" ht="15" hidden="1" outlineLevel="1">
      <c r="A39" s="12">
        <v>3</v>
      </c>
    </row>
    <row r="40" ht="15" hidden="1" outlineLevel="1">
      <c r="A40" s="12">
        <v>4</v>
      </c>
    </row>
    <row r="41" ht="15" hidden="1" outlineLevel="1">
      <c r="A41" s="12">
        <v>5</v>
      </c>
    </row>
    <row r="42" ht="15" hidden="1" outlineLevel="1">
      <c r="A42" s="12">
        <v>6</v>
      </c>
    </row>
    <row r="43" ht="15" hidden="1" outlineLevel="1">
      <c r="A43" s="12">
        <v>7</v>
      </c>
    </row>
    <row r="44" ht="15" hidden="1" outlineLevel="1">
      <c r="A44" s="12">
        <v>8</v>
      </c>
    </row>
    <row r="45" ht="15" hidden="1" outlineLevel="1">
      <c r="A45" s="12">
        <v>9</v>
      </c>
    </row>
    <row r="46" ht="15" hidden="1" outlineLevel="1">
      <c r="A46" s="12">
        <v>10</v>
      </c>
    </row>
    <row r="47" ht="15" hidden="1" outlineLevel="1">
      <c r="A47" s="12">
        <v>11</v>
      </c>
    </row>
    <row r="48" spans="2:13" s="12" customFormat="1" ht="15" collapsed="1">
      <c r="B48" s="15">
        <v>4</v>
      </c>
      <c r="C48" s="13" t="s">
        <v>150</v>
      </c>
      <c r="L48" s="12" t="s">
        <v>151</v>
      </c>
      <c r="M48" s="13"/>
    </row>
    <row r="49" spans="3:14" s="12" customFormat="1" ht="15">
      <c r="C49" s="16" t="s">
        <v>53</v>
      </c>
      <c r="D49" s="17">
        <f ca="1">INDIRECT(CONCATENATE("КЭТ3!","C",TEXT(MATCH(C49,КЭТ3!$D$1:$D$280,0),0)))</f>
        <v>3</v>
      </c>
      <c r="E49" s="16" t="s">
        <v>66</v>
      </c>
      <c r="F49" s="17">
        <f ca="1">INDIRECT(CONCATENATE("КЭТ3!","C",TEXT(MATCH(E49,КЭТ3!$D$1:$D$280,0),0)))</f>
        <v>3</v>
      </c>
      <c r="G49" s="16" t="s">
        <v>14</v>
      </c>
      <c r="H49" s="17">
        <f ca="1">INDIRECT(CONCATENATE("КЭТ3!","C",TEXT(MATCH(G49,КЭТ3!$D$1:$D$280,0),0)))</f>
        <v>3.1</v>
      </c>
      <c r="I49" s="16" t="s">
        <v>27</v>
      </c>
      <c r="J49" s="17">
        <f ca="1">INDIRECT(CONCATENATE("КЭТ3!","C",TEXT(MATCH(I49,КЭТ3!$D$1:$D$280,0),0)))</f>
        <v>3</v>
      </c>
      <c r="K49" s="16" t="s">
        <v>41</v>
      </c>
      <c r="L49" s="17">
        <f ca="1">INDIRECT(CONCATENATE("КЭТ3!","C",TEXT(MATCH(K49,КЭТ3!$D$1:$D$280,0),0)))</f>
        <v>3</v>
      </c>
      <c r="M49" s="16" t="s">
        <v>93</v>
      </c>
      <c r="N49" s="17">
        <f ca="1">INDIRECT(CONCATENATE("КЭТ3!","C",TEXT(MATCH(M49,КЭТ3!$D$1:$D$280,0),0)))</f>
        <v>2.9</v>
      </c>
    </row>
    <row r="50" spans="3:14" s="12" customFormat="1" ht="15">
      <c r="C50" s="16" t="s">
        <v>49</v>
      </c>
      <c r="D50" s="17">
        <f ca="1">INDIRECT(CONCATENATE("КЭТ3!","C",TEXT(MATCH(C50,КЭТ3!$D$1:$D$280,0),0)))</f>
        <v>2.1</v>
      </c>
      <c r="E50" s="16" t="s">
        <v>7</v>
      </c>
      <c r="F50" s="17">
        <f ca="1">INDIRECT(CONCATENATE("КЭТ3!","C",TEXT(MATCH(E50,КЭТ3!$D$1:$D$280,0),0)))</f>
        <v>1.6</v>
      </c>
      <c r="G50" s="16" t="s">
        <v>17</v>
      </c>
      <c r="H50" s="17">
        <f ca="1">INDIRECT(CONCATENATE("КЭТ3!","C",TEXT(MATCH(G50,КЭТ3!$D$1:$D$280,0),0)))</f>
        <v>1.8</v>
      </c>
      <c r="I50" s="16" t="s">
        <v>30</v>
      </c>
      <c r="J50" s="17">
        <f ca="1">INDIRECT(CONCATENATE("КЭТ3!","C",TEXT(MATCH(I50,КЭТ3!$D$1:$D$280,0),0)))</f>
        <v>1.9</v>
      </c>
      <c r="K50" s="16" t="s">
        <v>91</v>
      </c>
      <c r="L50" s="17">
        <f ca="1">INDIRECT(CONCATENATE("КЭТ3!","C",TEXT(MATCH(K50,КЭТ3!$D$1:$D$280,0),0)))</f>
        <v>2.1</v>
      </c>
      <c r="M50" s="18">
        <f>SUM(D50+F50+H50+J50+L50)</f>
        <v>9.5</v>
      </c>
      <c r="N50" s="18">
        <f>SUM(D49+F49+H49+J49+L49+N49)</f>
        <v>18</v>
      </c>
    </row>
    <row r="51" ht="15" hidden="1" outlineLevel="1">
      <c r="A51" s="12">
        <v>1</v>
      </c>
    </row>
    <row r="52" ht="15" hidden="1" outlineLevel="1">
      <c r="A52" s="12">
        <v>2</v>
      </c>
    </row>
    <row r="53" ht="15" hidden="1" outlineLevel="1">
      <c r="A53" s="12">
        <v>3</v>
      </c>
    </row>
    <row r="54" ht="15" hidden="1" outlineLevel="1">
      <c r="A54" s="12">
        <v>4</v>
      </c>
    </row>
    <row r="55" ht="15" hidden="1" outlineLevel="1">
      <c r="A55" s="12">
        <v>5</v>
      </c>
    </row>
    <row r="56" ht="15" hidden="1" outlineLevel="1">
      <c r="A56" s="12">
        <v>6</v>
      </c>
    </row>
    <row r="57" ht="15" hidden="1" outlineLevel="1">
      <c r="A57" s="12">
        <v>7</v>
      </c>
    </row>
    <row r="58" ht="15" hidden="1" outlineLevel="1">
      <c r="A58" s="12">
        <v>8</v>
      </c>
    </row>
    <row r="59" ht="15" hidden="1" outlineLevel="1">
      <c r="A59" s="12">
        <v>9</v>
      </c>
    </row>
    <row r="60" ht="15" hidden="1" outlineLevel="1">
      <c r="A60" s="12">
        <v>10</v>
      </c>
    </row>
    <row r="61" ht="15" hidden="1" outlineLevel="1">
      <c r="A61" s="12">
        <v>11</v>
      </c>
    </row>
    <row r="62" spans="2:13" s="12" customFormat="1" ht="15" collapsed="1">
      <c r="B62" s="15">
        <v>5</v>
      </c>
      <c r="C62" s="13" t="s">
        <v>152</v>
      </c>
      <c r="L62" s="12" t="s">
        <v>153</v>
      </c>
      <c r="M62" s="13"/>
    </row>
    <row r="63" spans="3:14" s="12" customFormat="1" ht="15">
      <c r="C63" s="16" t="s">
        <v>54</v>
      </c>
      <c r="D63" s="17">
        <f ca="1">INDIRECT(CONCATENATE("КЭТ3!","C",TEXT(MATCH(C63,КЭТ3!$D$1:$D$280,0),0)))</f>
        <v>2.7</v>
      </c>
      <c r="E63" s="16" t="s">
        <v>15</v>
      </c>
      <c r="F63" s="17">
        <f ca="1">INDIRECT(CONCATENATE("КЭТ3!","C",TEXT(MATCH(E63,КЭТ3!$D$1:$D$280,0),0)))</f>
        <v>2.8</v>
      </c>
      <c r="G63" s="16" t="s">
        <v>27</v>
      </c>
      <c r="H63" s="17">
        <f ca="1">INDIRECT(CONCATENATE("КЭТ3!","C",TEXT(MATCH(G63,КЭТ3!$D$1:$D$280,0),0)))</f>
        <v>3</v>
      </c>
      <c r="I63" s="16" t="s">
        <v>41</v>
      </c>
      <c r="J63" s="17">
        <f ca="1">INDIRECT(CONCATENATE("КЭТ3!","C",TEXT(MATCH(I63,КЭТ3!$D$1:$D$280,0),0)))</f>
        <v>3</v>
      </c>
      <c r="K63" s="16" t="s">
        <v>93</v>
      </c>
      <c r="L63" s="17">
        <f ca="1">INDIRECT(CONCATENATE("КЭТ3!","C",TEXT(MATCH(K63,КЭТ3!$D$1:$D$280,0),0)))</f>
        <v>2.9</v>
      </c>
      <c r="M63" s="16" t="s">
        <v>64</v>
      </c>
      <c r="N63" s="17">
        <f ca="1">INDIRECT(CONCATENATE("КЭТ3!","C",TEXT(MATCH(M63,КЭТ3!$D$1:$D$280,0),0)))</f>
        <v>2.9</v>
      </c>
    </row>
    <row r="64" spans="3:14" s="12" customFormat="1" ht="15">
      <c r="C64" s="16" t="s">
        <v>7</v>
      </c>
      <c r="D64" s="17">
        <f ca="1">INDIRECT(CONCATENATE("КЭТ3!","C",TEXT(MATCH(C64,КЭТ3!$D$1:$D$280,0),0)))</f>
        <v>1.6</v>
      </c>
      <c r="E64" s="16" t="s">
        <v>17</v>
      </c>
      <c r="F64" s="17">
        <f ca="1">INDIRECT(CONCATENATE("КЭТ3!","C",TEXT(MATCH(E64,КЭТ3!$D$1:$D$280,0),0)))</f>
        <v>1.8</v>
      </c>
      <c r="G64" s="16" t="s">
        <v>30</v>
      </c>
      <c r="H64" s="17">
        <f ca="1">INDIRECT(CONCATENATE("КЭТ3!","C",TEXT(MATCH(G64,КЭТ3!$D$1:$D$280,0),0)))</f>
        <v>1.9</v>
      </c>
      <c r="I64" s="16" t="s">
        <v>49</v>
      </c>
      <c r="J64" s="17">
        <f ca="1">INDIRECT(CONCATENATE("КЭТ3!","C",TEXT(MATCH(I64,КЭТ3!$D$1:$D$280,0),0)))</f>
        <v>2.1</v>
      </c>
      <c r="K64" s="16" t="s">
        <v>62</v>
      </c>
      <c r="L64" s="17">
        <f ca="1">INDIRECT(CONCATENATE("КЭТ3!","C",TEXT(MATCH(K64,КЭТ3!$D$1:$D$280,0),0)))</f>
        <v>2.1</v>
      </c>
      <c r="M64" s="18">
        <f>SUM(D64+F64+H64+J64+L64)</f>
        <v>9.5</v>
      </c>
      <c r="N64" s="18">
        <f>SUM(D63+F63+H63+J63+L63+N63)</f>
        <v>17.3</v>
      </c>
    </row>
    <row r="65" ht="15" hidden="1" outlineLevel="1">
      <c r="A65" s="12">
        <v>1</v>
      </c>
    </row>
    <row r="66" ht="15" hidden="1" outlineLevel="1">
      <c r="A66" s="12">
        <v>2</v>
      </c>
    </row>
    <row r="67" ht="15" hidden="1" outlineLevel="1">
      <c r="A67" s="12">
        <v>3</v>
      </c>
    </row>
    <row r="68" ht="15" hidden="1" outlineLevel="1">
      <c r="A68" s="12">
        <v>4</v>
      </c>
    </row>
    <row r="69" ht="15" hidden="1" outlineLevel="1">
      <c r="A69" s="12">
        <v>5</v>
      </c>
    </row>
    <row r="70" ht="15" hidden="1" outlineLevel="1">
      <c r="A70" s="12">
        <v>6</v>
      </c>
    </row>
    <row r="71" ht="15" hidden="1" outlineLevel="1">
      <c r="A71" s="12">
        <v>7</v>
      </c>
    </row>
    <row r="72" ht="15" hidden="1" outlineLevel="1">
      <c r="A72" s="12">
        <v>8</v>
      </c>
    </row>
    <row r="73" ht="15" hidden="1" outlineLevel="1">
      <c r="A73" s="12">
        <v>9</v>
      </c>
    </row>
    <row r="74" ht="15" hidden="1" outlineLevel="1">
      <c r="A74" s="12">
        <v>10</v>
      </c>
    </row>
    <row r="75" ht="15" hidden="1" outlineLevel="1">
      <c r="A75" s="12">
        <v>11</v>
      </c>
    </row>
    <row r="76" spans="2:13" s="12" customFormat="1" ht="15" collapsed="1">
      <c r="B76" s="15">
        <v>6</v>
      </c>
      <c r="C76" s="13" t="s">
        <v>154</v>
      </c>
      <c r="L76" s="12" t="s">
        <v>155</v>
      </c>
      <c r="M76" s="13"/>
    </row>
    <row r="77" spans="3:14" s="12" customFormat="1" ht="15">
      <c r="C77" s="16" t="s">
        <v>53</v>
      </c>
      <c r="D77" s="17">
        <f ca="1">INDIRECT(CONCATENATE("КЭТ3!","C",TEXT(MATCH(C77,КЭТ3!$D$1:$D$280,0),0)))</f>
        <v>3</v>
      </c>
      <c r="E77" s="16" t="s">
        <v>14</v>
      </c>
      <c r="F77" s="17">
        <f ca="1">INDIRECT(CONCATENATE("КЭТ3!","C",TEXT(MATCH(E77,КЭТ3!$D$1:$D$280,0),0)))</f>
        <v>3.1</v>
      </c>
      <c r="G77" s="16" t="s">
        <v>97</v>
      </c>
      <c r="H77" s="17">
        <f ca="1">INDIRECT(CONCATENATE("КЭТ3!","C",TEXT(MATCH(G77,КЭТ3!$D$1:$D$280,0),0)))</f>
        <v>3.5</v>
      </c>
      <c r="I77" s="16" t="s">
        <v>27</v>
      </c>
      <c r="J77" s="17">
        <f ca="1">INDIRECT(CONCATENATE("КЭТ3!","C",TEXT(MATCH(I77,КЭТ3!$D$1:$D$280,0),0)))</f>
        <v>3</v>
      </c>
      <c r="K77" s="16" t="s">
        <v>41</v>
      </c>
      <c r="L77" s="17">
        <f ca="1">INDIRECT(CONCATENATE("КЭТ3!","C",TEXT(MATCH(K77,КЭТ3!$D$1:$D$280,0),0)))</f>
        <v>3</v>
      </c>
      <c r="M77" s="16" t="s">
        <v>94</v>
      </c>
      <c r="N77" s="17">
        <f ca="1">INDIRECT(CONCATENATE("КЭТ3!","C",TEXT(MATCH(M77,КЭТ3!$D$1:$D$280,0),0)))</f>
        <v>3.3</v>
      </c>
    </row>
    <row r="78" spans="3:14" s="12" customFormat="1" ht="15">
      <c r="C78" s="16" t="s">
        <v>49</v>
      </c>
      <c r="D78" s="17">
        <f ca="1">INDIRECT(CONCATENATE("КЭТ3!","C",TEXT(MATCH(C78,КЭТ3!$D$1:$D$280,0),0)))</f>
        <v>2.1</v>
      </c>
      <c r="E78" s="16" t="s">
        <v>7</v>
      </c>
      <c r="F78" s="17">
        <f ca="1">INDIRECT(CONCATENATE("КЭТ3!","C",TEXT(MATCH(E78,КЭТ3!$D$1:$D$280,0),0)))</f>
        <v>1.6</v>
      </c>
      <c r="G78" s="16" t="s">
        <v>17</v>
      </c>
      <c r="H78" s="17">
        <f ca="1">INDIRECT(CONCATENATE("КЭТ3!","C",TEXT(MATCH(G78,КЭТ3!$D$1:$D$280,0),0)))</f>
        <v>1.8</v>
      </c>
      <c r="I78" s="16" t="s">
        <v>30</v>
      </c>
      <c r="J78" s="17">
        <f ca="1">INDIRECT(CONCATENATE("КЭТ3!","C",TEXT(MATCH(I78,КЭТ3!$D$1:$D$280,0),0)))</f>
        <v>1.9</v>
      </c>
      <c r="K78" s="16" t="s">
        <v>91</v>
      </c>
      <c r="L78" s="17">
        <f ca="1">INDIRECT(CONCATENATE("КЭТ3!","C",TEXT(MATCH(K78,КЭТ3!$D$1:$D$280,0),0)))</f>
        <v>2.1</v>
      </c>
      <c r="M78" s="18">
        <f>SUM(D78+F78+H78+J78+L78)</f>
        <v>9.5</v>
      </c>
      <c r="N78" s="18">
        <f>SUM(D77+F77+H77+J77+L77+N77)</f>
        <v>18.9</v>
      </c>
    </row>
    <row r="79" ht="15" hidden="1" outlineLevel="1">
      <c r="A79" s="12">
        <v>1</v>
      </c>
    </row>
    <row r="80" ht="15" hidden="1" outlineLevel="1">
      <c r="A80" s="12">
        <v>2</v>
      </c>
    </row>
    <row r="81" ht="15" hidden="1" outlineLevel="1">
      <c r="A81" s="12">
        <v>3</v>
      </c>
    </row>
    <row r="82" ht="15" hidden="1" outlineLevel="1">
      <c r="A82" s="12">
        <v>4</v>
      </c>
    </row>
    <row r="83" ht="15" hidden="1" outlineLevel="1">
      <c r="A83" s="12">
        <v>5</v>
      </c>
    </row>
    <row r="84" ht="15" hidden="1" outlineLevel="1">
      <c r="A84" s="12">
        <v>6</v>
      </c>
    </row>
    <row r="85" ht="15" hidden="1" outlineLevel="1">
      <c r="A85" s="12">
        <v>7</v>
      </c>
    </row>
    <row r="86" ht="15" hidden="1" outlineLevel="1">
      <c r="A86" s="12">
        <v>8</v>
      </c>
    </row>
    <row r="87" ht="15" hidden="1" outlineLevel="1">
      <c r="A87" s="12">
        <v>9</v>
      </c>
    </row>
    <row r="88" ht="15" hidden="1" outlineLevel="1">
      <c r="A88" s="12">
        <v>10</v>
      </c>
    </row>
    <row r="89" ht="15" hidden="1" outlineLevel="1">
      <c r="A89" s="12">
        <v>11</v>
      </c>
    </row>
    <row r="90" spans="2:13" s="12" customFormat="1" ht="15" collapsed="1">
      <c r="B90" s="15">
        <v>7</v>
      </c>
      <c r="C90" s="13" t="s">
        <v>156</v>
      </c>
      <c r="L90" s="12" t="s">
        <v>155</v>
      </c>
      <c r="M90" s="13"/>
    </row>
    <row r="91" spans="3:14" s="12" customFormat="1" ht="15">
      <c r="C91" s="16" t="s">
        <v>53</v>
      </c>
      <c r="D91" s="17">
        <f ca="1">INDIRECT(CONCATENATE("КЭТ3!","C",TEXT(MATCH(C91,КЭТ3!$D$1:$D$280,0),0)))</f>
        <v>3</v>
      </c>
      <c r="E91" s="16" t="s">
        <v>68</v>
      </c>
      <c r="F91" s="17">
        <f ca="1">INDIRECT(CONCATENATE("КЭТ3!","C",TEXT(MATCH(E91,КЭТ3!$D$1:$D$280,0),0)))</f>
        <v>3.4</v>
      </c>
      <c r="G91" s="16" t="s">
        <v>14</v>
      </c>
      <c r="H91" s="17">
        <f ca="1">INDIRECT(CONCATENATE("КЭТ3!","C",TEXT(MATCH(G91,КЭТ3!$D$1:$D$280,0),0)))</f>
        <v>3.1</v>
      </c>
      <c r="I91" s="16" t="s">
        <v>27</v>
      </c>
      <c r="J91" s="17">
        <f ca="1">INDIRECT(CONCATENATE("КЭТ3!","C",TEXT(MATCH(I91,КЭТ3!$D$1:$D$280,0),0)))</f>
        <v>3</v>
      </c>
      <c r="K91" s="16" t="s">
        <v>41</v>
      </c>
      <c r="L91" s="17">
        <f ca="1">INDIRECT(CONCATENATE("КЭТ3!","C",TEXT(MATCH(K91,КЭТ3!$D$1:$D$280,0),0)))</f>
        <v>3</v>
      </c>
      <c r="M91" s="16" t="s">
        <v>94</v>
      </c>
      <c r="N91" s="17">
        <f ca="1">INDIRECT(CONCATENATE("КЭТ3!","C",TEXT(MATCH(M91,КЭТ3!$D$1:$D$280,0),0)))</f>
        <v>3.3</v>
      </c>
    </row>
    <row r="92" spans="3:14" s="12" customFormat="1" ht="15">
      <c r="C92" s="16" t="s">
        <v>49</v>
      </c>
      <c r="D92" s="17">
        <f ca="1">INDIRECT(CONCATENATE("КЭТ3!","C",TEXT(MATCH(C92,КЭТ3!$D$1:$D$280,0),0)))</f>
        <v>2.1</v>
      </c>
      <c r="E92" s="16" t="s">
        <v>7</v>
      </c>
      <c r="F92" s="17">
        <f ca="1">INDIRECT(CONCATENATE("КЭТ3!","C",TEXT(MATCH(E92,КЭТ3!$D$1:$D$280,0),0)))</f>
        <v>1.6</v>
      </c>
      <c r="G92" s="16" t="s">
        <v>17</v>
      </c>
      <c r="H92" s="17">
        <f ca="1">INDIRECT(CONCATENATE("КЭТ3!","C",TEXT(MATCH(G92,КЭТ3!$D$1:$D$280,0),0)))</f>
        <v>1.8</v>
      </c>
      <c r="I92" s="16" t="s">
        <v>30</v>
      </c>
      <c r="J92" s="17">
        <f ca="1">INDIRECT(CONCATENATE("КЭТ3!","C",TEXT(MATCH(I92,КЭТ3!$D$1:$D$280,0),0)))</f>
        <v>1.9</v>
      </c>
      <c r="K92" s="16" t="s">
        <v>62</v>
      </c>
      <c r="L92" s="17">
        <f ca="1">INDIRECT(CONCATENATE("КЭТ3!","C",TEXT(MATCH(K92,КЭТ3!$D$1:$D$280,0),0)))</f>
        <v>2.1</v>
      </c>
      <c r="M92" s="18">
        <f>SUM(D92+F92+H92+J92+L92)</f>
        <v>9.5</v>
      </c>
      <c r="N92" s="18">
        <f>SUM(D91+F91+H91+J91+L91+N91)</f>
        <v>18.8</v>
      </c>
    </row>
    <row r="93" ht="15" hidden="1" outlineLevel="1">
      <c r="A93" s="12">
        <v>1</v>
      </c>
    </row>
    <row r="94" ht="15" hidden="1" outlineLevel="1">
      <c r="A94" s="12">
        <v>2</v>
      </c>
    </row>
    <row r="95" ht="15" hidden="1" outlineLevel="1">
      <c r="A95" s="12">
        <v>3</v>
      </c>
    </row>
    <row r="96" ht="15" hidden="1" outlineLevel="1">
      <c r="A96" s="12">
        <v>4</v>
      </c>
    </row>
    <row r="97" ht="15" hidden="1" outlineLevel="1">
      <c r="A97" s="12">
        <v>5</v>
      </c>
    </row>
    <row r="98" ht="15" hidden="1" outlineLevel="1">
      <c r="A98" s="12">
        <v>6</v>
      </c>
    </row>
    <row r="99" ht="15" hidden="1" outlineLevel="1">
      <c r="A99" s="12">
        <v>7</v>
      </c>
    </row>
    <row r="100" ht="15" hidden="1" outlineLevel="1">
      <c r="A100" s="12">
        <v>8</v>
      </c>
    </row>
    <row r="101" ht="15" hidden="1" outlineLevel="1">
      <c r="A101" s="12">
        <v>9</v>
      </c>
    </row>
    <row r="102" ht="15" hidden="1" outlineLevel="1">
      <c r="A102" s="12">
        <v>10</v>
      </c>
    </row>
    <row r="103" ht="15" hidden="1" outlineLevel="1">
      <c r="A103" s="12">
        <v>11</v>
      </c>
    </row>
    <row r="104" spans="2:13" s="12" customFormat="1" ht="15" collapsed="1">
      <c r="B104" s="15">
        <v>8</v>
      </c>
      <c r="C104" s="13" t="s">
        <v>157</v>
      </c>
      <c r="L104" s="12" t="s">
        <v>158</v>
      </c>
      <c r="M104" s="13"/>
    </row>
    <row r="105" spans="3:14" s="12" customFormat="1" ht="15">
      <c r="C105" s="16" t="s">
        <v>53</v>
      </c>
      <c r="D105" s="17">
        <f ca="1">INDIRECT(CONCATENATE("КЭТ3!","C",TEXT(MATCH(C105,КЭТ3!$D$1:$D$280,0),0)))</f>
        <v>3</v>
      </c>
      <c r="E105" s="16" t="s">
        <v>12</v>
      </c>
      <c r="F105" s="17">
        <f ca="1">INDIRECT(CONCATENATE("КЭТ3!","C",TEXT(MATCH(E105,КЭТ3!$D$1:$D$280,0),0)))</f>
        <v>2.4</v>
      </c>
      <c r="G105" s="16" t="s">
        <v>66</v>
      </c>
      <c r="H105" s="17">
        <f ca="1">INDIRECT(CONCATENATE("КЭТ3!","C",TEXT(MATCH(G105,КЭТ3!$D$1:$D$280,0),0)))</f>
        <v>3</v>
      </c>
      <c r="I105" s="16" t="s">
        <v>81</v>
      </c>
      <c r="J105" s="17">
        <f ca="1">INDIRECT(CONCATENATE("КЭТ3!","C",TEXT(MATCH(I105,КЭТ3!$D$1:$D$280,0),0)))</f>
        <v>2.8</v>
      </c>
      <c r="K105" s="16" t="s">
        <v>27</v>
      </c>
      <c r="L105" s="17">
        <f ca="1">INDIRECT(CONCATENATE("КЭТ3!","C",TEXT(MATCH(K105,КЭТ3!$D$1:$D$280,0),0)))</f>
        <v>3</v>
      </c>
      <c r="M105" s="16" t="s">
        <v>41</v>
      </c>
      <c r="N105" s="17">
        <f ca="1">INDIRECT(CONCATENATE("КЭТ3!","C",TEXT(MATCH(M105,КЭТ3!$D$1:$D$280,0),0)))</f>
        <v>3</v>
      </c>
    </row>
    <row r="106" spans="3:14" s="12" customFormat="1" ht="15">
      <c r="C106" s="16" t="s">
        <v>49</v>
      </c>
      <c r="D106" s="17">
        <f ca="1">INDIRECT(CONCATENATE("КЭТ3!","C",TEXT(MATCH(C106,КЭТ3!$D$1:$D$280,0),0)))</f>
        <v>2.1</v>
      </c>
      <c r="E106" s="16" t="s">
        <v>7</v>
      </c>
      <c r="F106" s="17">
        <f ca="1">INDIRECT(CONCATENATE("КЭТ3!","C",TEXT(MATCH(E106,КЭТ3!$D$1:$D$280,0),0)))</f>
        <v>1.6</v>
      </c>
      <c r="G106" s="16" t="s">
        <v>17</v>
      </c>
      <c r="H106" s="17">
        <f ca="1">INDIRECT(CONCATENATE("КЭТ3!","C",TEXT(MATCH(G106,КЭТ3!$D$1:$D$280,0),0)))</f>
        <v>1.8</v>
      </c>
      <c r="I106" s="16" t="s">
        <v>30</v>
      </c>
      <c r="J106" s="17">
        <f ca="1">INDIRECT(CONCATENATE("КЭТ3!","C",TEXT(MATCH(I106,КЭТ3!$D$1:$D$280,0),0)))</f>
        <v>1.9</v>
      </c>
      <c r="K106" s="16" t="s">
        <v>79</v>
      </c>
      <c r="L106" s="17">
        <f ca="1">INDIRECT(CONCATENATE("КЭТ3!","C",TEXT(MATCH(K106,КЭТ3!$D$1:$D$280,0),0)))</f>
        <v>2</v>
      </c>
      <c r="M106" s="18">
        <f>SUM(D106+F106+H106+J106+L106)</f>
        <v>9.4</v>
      </c>
      <c r="N106" s="18">
        <f>SUM(D105+F105+H105+J105+L105+N105)</f>
        <v>17.2</v>
      </c>
    </row>
    <row r="107" ht="15" hidden="1" outlineLevel="1">
      <c r="A107" s="12">
        <v>1</v>
      </c>
    </row>
    <row r="108" ht="15" hidden="1" outlineLevel="1">
      <c r="A108" s="12">
        <v>2</v>
      </c>
    </row>
    <row r="109" ht="15" hidden="1" outlineLevel="1">
      <c r="A109" s="12">
        <v>3</v>
      </c>
    </row>
    <row r="110" ht="15" hidden="1" outlineLevel="1">
      <c r="A110" s="12">
        <v>4</v>
      </c>
    </row>
    <row r="111" ht="15" hidden="1" outlineLevel="1">
      <c r="A111" s="12">
        <v>5</v>
      </c>
    </row>
    <row r="112" ht="15" hidden="1" outlineLevel="1">
      <c r="A112" s="12">
        <v>6</v>
      </c>
    </row>
    <row r="113" ht="15" hidden="1" outlineLevel="1">
      <c r="A113" s="12">
        <v>7</v>
      </c>
    </row>
    <row r="114" ht="15" hidden="1" outlineLevel="1">
      <c r="A114" s="12">
        <v>8</v>
      </c>
    </row>
    <row r="115" ht="15" hidden="1" outlineLevel="1">
      <c r="A115" s="12">
        <v>9</v>
      </c>
    </row>
    <row r="116" ht="15" hidden="1" outlineLevel="1">
      <c r="A116" s="12">
        <v>10</v>
      </c>
    </row>
    <row r="117" ht="15" hidden="1" outlineLevel="1">
      <c r="A117" s="12">
        <v>11</v>
      </c>
    </row>
    <row r="118" spans="2:13" s="12" customFormat="1" ht="15" collapsed="1">
      <c r="B118" s="15">
        <v>9</v>
      </c>
      <c r="C118" s="13" t="s">
        <v>159</v>
      </c>
      <c r="L118" s="12" t="s">
        <v>158</v>
      </c>
      <c r="M118" s="13"/>
    </row>
    <row r="119" spans="3:14" s="12" customFormat="1" ht="15">
      <c r="C119" s="16" t="s">
        <v>12</v>
      </c>
      <c r="D119" s="17">
        <f ca="1">INDIRECT(CONCATENATE("КЭТ3!","C",TEXT(MATCH(C119,КЭТ3!$D$1:$D$280,0),0)))</f>
        <v>2.4</v>
      </c>
      <c r="E119" s="16" t="s">
        <v>54</v>
      </c>
      <c r="F119" s="17">
        <f ca="1">INDIRECT(CONCATENATE("КЭТ3!","C",TEXT(MATCH(E119,КЭТ3!$D$1:$D$280,0),0)))</f>
        <v>2.7</v>
      </c>
      <c r="G119" s="16" t="s">
        <v>28</v>
      </c>
      <c r="H119" s="17">
        <f ca="1">INDIRECT(CONCATENATE("КЭТ3!","C",TEXT(MATCH(G119,КЭТ3!$D$1:$D$280,0),0)))</f>
        <v>2.8</v>
      </c>
      <c r="I119" s="16" t="s">
        <v>42</v>
      </c>
      <c r="J119" s="17">
        <f ca="1">INDIRECT(CONCATENATE("КЭТ3!","C",TEXT(MATCH(I119,КЭТ3!$D$1:$D$280,0),0)))</f>
        <v>2.8</v>
      </c>
      <c r="K119" s="16" t="s">
        <v>63</v>
      </c>
      <c r="L119" s="17">
        <f ca="1">INDIRECT(CONCATENATE("КЭТ3!","C",TEXT(MATCH(K119,КЭТ3!$D$1:$D$280,0),0)))</f>
        <v>2.5</v>
      </c>
      <c r="M119" s="16" t="s">
        <v>81</v>
      </c>
      <c r="N119" s="17">
        <f ca="1">INDIRECT(CONCATENATE("КЭТ3!","C",TEXT(MATCH(M119,КЭТ3!$D$1:$D$280,0),0)))</f>
        <v>2.8</v>
      </c>
    </row>
    <row r="120" spans="3:14" s="12" customFormat="1" ht="15">
      <c r="C120" s="16" t="s">
        <v>7</v>
      </c>
      <c r="D120" s="17">
        <f ca="1">INDIRECT(CONCATENATE("КЭТ3!","C",TEXT(MATCH(C120,КЭТ3!$D$1:$D$280,0),0)))</f>
        <v>1.6</v>
      </c>
      <c r="E120" s="16" t="s">
        <v>49</v>
      </c>
      <c r="F120" s="17">
        <f ca="1">INDIRECT(CONCATENATE("КЭТ3!","C",TEXT(MATCH(E120,КЭТ3!$D$1:$D$280,0),0)))</f>
        <v>2.1</v>
      </c>
      <c r="G120" s="16" t="s">
        <v>17</v>
      </c>
      <c r="H120" s="17">
        <f ca="1">INDIRECT(CONCATENATE("КЭТ3!","C",TEXT(MATCH(G120,КЭТ3!$D$1:$D$280,0),0)))</f>
        <v>1.8</v>
      </c>
      <c r="I120" s="16" t="s">
        <v>30</v>
      </c>
      <c r="J120" s="17">
        <f ca="1">INDIRECT(CONCATENATE("КЭТ3!","C",TEXT(MATCH(I120,КЭТ3!$D$1:$D$280,0),0)))</f>
        <v>1.9</v>
      </c>
      <c r="K120" s="16" t="s">
        <v>62</v>
      </c>
      <c r="L120" s="17">
        <f ca="1">INDIRECT(CONCATENATE("КЭТ3!","C",TEXT(MATCH(K120,КЭТ3!$D$1:$D$280,0),0)))</f>
        <v>2.1</v>
      </c>
      <c r="M120" s="18">
        <f>SUM(D120+F120+H120+J120+L120)</f>
        <v>9.5</v>
      </c>
      <c r="N120" s="18">
        <f>SUM(D119+F119+H119+J119+L119+N119)</f>
        <v>16</v>
      </c>
    </row>
    <row r="121" ht="15" hidden="1" outlineLevel="1">
      <c r="A121" s="12">
        <v>1</v>
      </c>
    </row>
    <row r="122" ht="15" hidden="1" outlineLevel="1">
      <c r="A122" s="12">
        <v>2</v>
      </c>
    </row>
    <row r="123" ht="15" hidden="1" outlineLevel="1">
      <c r="A123" s="12">
        <v>3</v>
      </c>
    </row>
    <row r="124" ht="15" hidden="1" outlineLevel="1">
      <c r="A124" s="12">
        <v>4</v>
      </c>
    </row>
    <row r="125" ht="15" hidden="1" outlineLevel="1">
      <c r="A125" s="12">
        <v>5</v>
      </c>
    </row>
    <row r="126" ht="15" hidden="1" outlineLevel="1">
      <c r="A126" s="12">
        <v>6</v>
      </c>
    </row>
    <row r="127" ht="15" hidden="1" outlineLevel="1">
      <c r="A127" s="12">
        <v>7</v>
      </c>
    </row>
    <row r="128" ht="15" hidden="1" outlineLevel="1">
      <c r="A128" s="12">
        <v>8</v>
      </c>
    </row>
    <row r="129" ht="15" hidden="1" outlineLevel="1">
      <c r="A129" s="12">
        <v>9</v>
      </c>
    </row>
    <row r="130" ht="15" hidden="1" outlineLevel="1">
      <c r="A130" s="12">
        <v>10</v>
      </c>
    </row>
    <row r="131" ht="15" hidden="1" outlineLevel="1">
      <c r="A131" s="12">
        <v>11</v>
      </c>
    </row>
    <row r="132" ht="15" collapsed="1"/>
  </sheetData>
  <sheetProtection/>
  <printOptions/>
  <pageMargins left="0.3937007874015748" right="0" top="0.73" bottom="0.34" header="0.1968503937007874" footer="0.31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N133"/>
  <sheetViews>
    <sheetView zoomScalePageLayoutView="0" workbookViewId="0" topLeftCell="A1">
      <selection activeCell="A17" sqref="A17"/>
    </sheetView>
  </sheetViews>
  <sheetFormatPr defaultColWidth="8.00390625" defaultRowHeight="12.75" outlineLevelRow="1"/>
  <cols>
    <col min="1" max="1" width="6.28125" style="20" customWidth="1"/>
    <col min="2" max="2" width="4.421875" style="20" customWidth="1"/>
    <col min="3" max="3" width="7.00390625" style="1" customWidth="1"/>
    <col min="4" max="4" width="5.57421875" style="25" customWidth="1"/>
    <col min="5" max="5" width="5.57421875" style="2" customWidth="1"/>
    <col min="6" max="9" width="5.7109375" style="65" customWidth="1"/>
    <col min="10" max="10" width="6.7109375" style="2" customWidth="1"/>
    <col min="11" max="11" width="10.7109375" style="2" customWidth="1"/>
    <col min="12" max="12" width="9.7109375" style="2" customWidth="1"/>
    <col min="13" max="13" width="9.00390625" style="19" customWidth="1"/>
    <col min="14" max="14" width="11.7109375" style="2" customWidth="1"/>
    <col min="15" max="16384" width="8.00390625" style="2" customWidth="1"/>
  </cols>
  <sheetData>
    <row r="1" spans="1:14" ht="15">
      <c r="A1" s="1"/>
      <c r="B1" s="1"/>
      <c r="C1" s="3"/>
      <c r="D1" s="7"/>
      <c r="E1" s="3"/>
      <c r="F1" s="4"/>
      <c r="G1" s="4"/>
      <c r="H1" s="4"/>
      <c r="I1" s="4"/>
      <c r="J1" s="4"/>
      <c r="K1" s="4"/>
      <c r="L1" s="4"/>
      <c r="M1" s="4"/>
      <c r="N1" s="14"/>
    </row>
    <row r="2" spans="1:14" ht="15">
      <c r="A2" s="12"/>
      <c r="B2" s="12"/>
      <c r="C2" s="22" t="str">
        <f>'СТАРТ М'!C2</f>
        <v>Чемпионат Пензенской области 20 - 22 января 2011 года</v>
      </c>
      <c r="D2" s="23"/>
      <c r="E2" s="12"/>
      <c r="F2" s="12"/>
      <c r="G2" s="12"/>
      <c r="H2" s="12"/>
      <c r="I2" s="12"/>
      <c r="J2" s="4"/>
      <c r="K2" s="4"/>
      <c r="L2" s="4"/>
      <c r="M2" s="4"/>
      <c r="N2" s="14"/>
    </row>
    <row r="3" spans="1:14" ht="15">
      <c r="A3" s="24"/>
      <c r="B3" s="24"/>
      <c r="C3" s="3" t="str">
        <f>'СТАРТ М'!C4</f>
        <v>Трамплин 3 метра МУЖЧИНЫ</v>
      </c>
      <c r="E3" s="3"/>
      <c r="F3" s="3"/>
      <c r="G3" s="3"/>
      <c r="H3" s="3"/>
      <c r="I3" s="3"/>
      <c r="J3" s="4"/>
      <c r="K3" s="4"/>
      <c r="L3" s="4"/>
      <c r="M3" s="4"/>
      <c r="N3" s="26"/>
    </row>
    <row r="4" spans="1:14" ht="15">
      <c r="A4" s="24"/>
      <c r="B4" s="24"/>
      <c r="C4" s="3"/>
      <c r="D4" s="7"/>
      <c r="E4" s="3"/>
      <c r="F4" s="3"/>
      <c r="G4" s="3"/>
      <c r="H4" s="3"/>
      <c r="I4" s="3"/>
      <c r="J4" s="4"/>
      <c r="K4" s="4"/>
      <c r="L4" s="4"/>
      <c r="M4" s="4"/>
      <c r="N4" s="14"/>
    </row>
    <row r="5" spans="1:14" ht="12.75" customHeight="1">
      <c r="A5" s="27"/>
      <c r="B5" s="27"/>
      <c r="C5" s="28" t="s">
        <v>101</v>
      </c>
      <c r="D5" s="29"/>
      <c r="E5" s="68" t="s">
        <v>102</v>
      </c>
      <c r="F5" s="69"/>
      <c r="G5" s="69"/>
      <c r="H5" s="69"/>
      <c r="I5" s="69"/>
      <c r="J5" s="30"/>
      <c r="K5" s="30"/>
      <c r="L5" s="31"/>
      <c r="M5" s="32"/>
      <c r="N5" s="33"/>
    </row>
    <row r="6" spans="1:14" ht="15.75" thickBot="1">
      <c r="A6" s="34" t="s">
        <v>99</v>
      </c>
      <c r="B6" s="34" t="s">
        <v>105</v>
      </c>
      <c r="C6" s="35" t="s">
        <v>104</v>
      </c>
      <c r="D6" s="36" t="s">
        <v>100</v>
      </c>
      <c r="E6" s="37">
        <v>1</v>
      </c>
      <c r="F6" s="37">
        <v>2</v>
      </c>
      <c r="G6" s="37">
        <v>3</v>
      </c>
      <c r="H6" s="37">
        <v>4</v>
      </c>
      <c r="I6" s="37">
        <v>5</v>
      </c>
      <c r="J6" s="37"/>
      <c r="K6" s="38"/>
      <c r="L6" s="39" t="s">
        <v>106</v>
      </c>
      <c r="M6" s="40" t="s">
        <v>103</v>
      </c>
      <c r="N6" s="41"/>
    </row>
    <row r="7" spans="1:14" ht="15">
      <c r="A7" s="42"/>
      <c r="B7" s="43">
        <v>0</v>
      </c>
      <c r="C7" s="44"/>
      <c r="D7" s="45"/>
      <c r="E7" s="46"/>
      <c r="F7" s="46"/>
      <c r="G7" s="46"/>
      <c r="H7" s="46"/>
      <c r="I7" s="46"/>
      <c r="J7" s="46"/>
      <c r="K7" s="47"/>
      <c r="L7" s="48">
        <v>9999</v>
      </c>
      <c r="M7" s="49"/>
      <c r="N7" s="50"/>
    </row>
    <row r="8" spans="1:13" s="1" customFormat="1" ht="15">
      <c r="A8" s="51" t="s">
        <v>166</v>
      </c>
      <c r="B8" s="52">
        <f>'СТАРТ М'!B90</f>
        <v>7</v>
      </c>
      <c r="C8" s="53" t="str">
        <f>'СТАРТ М'!C90</f>
        <v>Жданов Сергей, 1993, Саратов</v>
      </c>
      <c r="D8" s="54"/>
      <c r="E8" s="53"/>
      <c r="F8" s="53"/>
      <c r="G8" s="53"/>
      <c r="H8" s="53"/>
      <c r="I8" s="53"/>
      <c r="J8" s="53"/>
      <c r="K8" s="51"/>
      <c r="L8" s="5">
        <f>SUM(K21)</f>
        <v>607.2</v>
      </c>
      <c r="M8" s="55" t="str">
        <f>'СТАРТ М'!L90</f>
        <v>Столбов А.Н., Абросимова Л.В.</v>
      </c>
    </row>
    <row r="9" spans="2:12" ht="15" outlineLevel="1">
      <c r="B9" s="56">
        <f>B8</f>
        <v>7</v>
      </c>
      <c r="C9" s="51" t="str">
        <f>'СТАРТ М'!C91</f>
        <v>405В</v>
      </c>
      <c r="D9" s="57">
        <f>'СТАРТ М'!D91</f>
        <v>3</v>
      </c>
      <c r="E9" s="6">
        <v>7.5</v>
      </c>
      <c r="F9" s="6">
        <v>7.5</v>
      </c>
      <c r="G9" s="6">
        <v>7.5</v>
      </c>
      <c r="H9" s="6">
        <v>7.5</v>
      </c>
      <c r="I9" s="6">
        <v>7.5</v>
      </c>
      <c r="J9" s="58">
        <f aca="true" t="shared" si="0" ref="J9:J14">(SUM(E9:I9)-MAX(E9:I9)-MIN(E9:I9))</f>
        <v>22.5</v>
      </c>
      <c r="K9" s="59">
        <f aca="true" t="shared" si="1" ref="K9:K14">(SUM(E9:I9)-MAX(E9:I9)-MIN(E9:I9))*D9</f>
        <v>67.5</v>
      </c>
      <c r="L9" s="60">
        <f aca="true" t="shared" si="2" ref="L9:L21">L8</f>
        <v>607.2</v>
      </c>
    </row>
    <row r="10" spans="2:12" ht="15" outlineLevel="1">
      <c r="B10" s="56"/>
      <c r="C10" s="51" t="str">
        <f>'СТАРТ М'!E91</f>
        <v>5154В</v>
      </c>
      <c r="D10" s="57">
        <f>'СТАРТ М'!F91</f>
        <v>3.4</v>
      </c>
      <c r="E10" s="6">
        <v>6</v>
      </c>
      <c r="F10" s="6">
        <v>7</v>
      </c>
      <c r="G10" s="6">
        <v>7</v>
      </c>
      <c r="H10" s="6">
        <v>6.5</v>
      </c>
      <c r="I10" s="6">
        <v>6</v>
      </c>
      <c r="J10" s="58">
        <f t="shared" si="0"/>
        <v>19.5</v>
      </c>
      <c r="K10" s="59">
        <f t="shared" si="1"/>
        <v>66.3</v>
      </c>
      <c r="L10" s="60">
        <f t="shared" si="2"/>
        <v>607.2</v>
      </c>
    </row>
    <row r="11" spans="2:12" ht="15" outlineLevel="1">
      <c r="B11" s="56"/>
      <c r="C11" s="51" t="str">
        <f>'СТАРТ М'!G91</f>
        <v>107В</v>
      </c>
      <c r="D11" s="57">
        <f>'СТАРТ М'!H91</f>
        <v>3.1</v>
      </c>
      <c r="E11" s="6">
        <v>6.5</v>
      </c>
      <c r="F11" s="6">
        <v>6.5</v>
      </c>
      <c r="G11" s="6">
        <v>6.5</v>
      </c>
      <c r="H11" s="6">
        <v>7.5</v>
      </c>
      <c r="I11" s="6">
        <v>6</v>
      </c>
      <c r="J11" s="58">
        <f t="shared" si="0"/>
        <v>19.5</v>
      </c>
      <c r="K11" s="59">
        <f t="shared" si="1"/>
        <v>60.45</v>
      </c>
      <c r="L11" s="60">
        <f t="shared" si="2"/>
        <v>607.2</v>
      </c>
    </row>
    <row r="12" spans="2:12" ht="15" outlineLevel="1">
      <c r="B12" s="56"/>
      <c r="C12" s="51" t="str">
        <f>'СТАРТ М'!I91</f>
        <v>205В</v>
      </c>
      <c r="D12" s="57">
        <f>'СТАРТ М'!J91</f>
        <v>3</v>
      </c>
      <c r="E12" s="6">
        <v>7.5</v>
      </c>
      <c r="F12" s="6">
        <v>7</v>
      </c>
      <c r="G12" s="6">
        <v>7.5</v>
      </c>
      <c r="H12" s="6">
        <v>7.5</v>
      </c>
      <c r="I12" s="6">
        <v>7</v>
      </c>
      <c r="J12" s="58">
        <f t="shared" si="0"/>
        <v>22</v>
      </c>
      <c r="K12" s="59">
        <f t="shared" si="1"/>
        <v>66</v>
      </c>
      <c r="L12" s="60">
        <f t="shared" si="2"/>
        <v>607.2</v>
      </c>
    </row>
    <row r="13" spans="2:12" ht="15" outlineLevel="1">
      <c r="B13" s="56"/>
      <c r="C13" s="51" t="str">
        <f>'СТАРТ М'!K91</f>
        <v>305В</v>
      </c>
      <c r="D13" s="57">
        <f>'СТАРТ М'!L91</f>
        <v>3</v>
      </c>
      <c r="E13" s="6">
        <v>7.5</v>
      </c>
      <c r="F13" s="6">
        <v>8</v>
      </c>
      <c r="G13" s="6">
        <v>8</v>
      </c>
      <c r="H13" s="6">
        <v>8</v>
      </c>
      <c r="I13" s="6">
        <v>7.5</v>
      </c>
      <c r="J13" s="58">
        <f t="shared" si="0"/>
        <v>23.5</v>
      </c>
      <c r="K13" s="59">
        <f t="shared" si="1"/>
        <v>70.5</v>
      </c>
      <c r="L13" s="60">
        <f t="shared" si="2"/>
        <v>607.2</v>
      </c>
    </row>
    <row r="14" spans="2:12" ht="15" outlineLevel="1">
      <c r="B14" s="56"/>
      <c r="C14" s="51" t="str">
        <f>'СТАРТ М'!M91</f>
        <v>5337Д</v>
      </c>
      <c r="D14" s="57">
        <f>'СТАРТ М'!N91</f>
        <v>3.3</v>
      </c>
      <c r="E14" s="6">
        <v>7</v>
      </c>
      <c r="F14" s="6">
        <v>7</v>
      </c>
      <c r="G14" s="6">
        <v>7</v>
      </c>
      <c r="H14" s="6">
        <v>7</v>
      </c>
      <c r="I14" s="6">
        <v>6.5</v>
      </c>
      <c r="J14" s="58">
        <f t="shared" si="0"/>
        <v>21</v>
      </c>
      <c r="K14" s="59">
        <f t="shared" si="1"/>
        <v>69.3</v>
      </c>
      <c r="L14" s="60">
        <f t="shared" si="2"/>
        <v>607.2</v>
      </c>
    </row>
    <row r="15" spans="2:12" ht="15" outlineLevel="1">
      <c r="B15" s="56"/>
      <c r="C15" s="66"/>
      <c r="D15" s="61">
        <f>SUM(D9:D14)</f>
        <v>18.8</v>
      </c>
      <c r="E15" s="67"/>
      <c r="F15" s="67"/>
      <c r="G15" s="67"/>
      <c r="H15" s="67"/>
      <c r="I15" s="67"/>
      <c r="J15" s="58"/>
      <c r="K15" s="62">
        <f>SUM(K9:K14)</f>
        <v>400.05</v>
      </c>
      <c r="L15" s="60">
        <f t="shared" si="2"/>
        <v>607.2</v>
      </c>
    </row>
    <row r="16" spans="2:12" ht="15" outlineLevel="1">
      <c r="B16" s="56">
        <f>B9</f>
        <v>7</v>
      </c>
      <c r="C16" s="51" t="str">
        <f>'СТАРТ М'!C92</f>
        <v>403В</v>
      </c>
      <c r="D16" s="57">
        <f>'СТАРТ М'!D92</f>
        <v>2.1</v>
      </c>
      <c r="E16" s="6">
        <v>7</v>
      </c>
      <c r="F16" s="6">
        <v>7.5</v>
      </c>
      <c r="G16" s="6">
        <v>7.5</v>
      </c>
      <c r="H16" s="6">
        <v>7.5</v>
      </c>
      <c r="I16" s="6">
        <v>7</v>
      </c>
      <c r="J16" s="58">
        <f>(SUM(E16:I16)-MAX(E16:I16)-MIN(E16:I16))</f>
        <v>22</v>
      </c>
      <c r="K16" s="59">
        <f>(SUM(E16:I16)-MAX(E16:I16)-MIN(E16:I16))*D16</f>
        <v>46.2</v>
      </c>
      <c r="L16" s="60">
        <f t="shared" si="2"/>
        <v>607.2</v>
      </c>
    </row>
    <row r="17" spans="2:12" ht="15" outlineLevel="1">
      <c r="B17" s="56">
        <f>B16</f>
        <v>7</v>
      </c>
      <c r="C17" s="51" t="str">
        <f>'СТАРТ М'!E92</f>
        <v>103В</v>
      </c>
      <c r="D17" s="57">
        <f>'СТАРТ М'!F92</f>
        <v>1.6</v>
      </c>
      <c r="E17" s="6">
        <v>7</v>
      </c>
      <c r="F17" s="6">
        <v>7</v>
      </c>
      <c r="G17" s="6">
        <v>7</v>
      </c>
      <c r="H17" s="6">
        <v>7.5</v>
      </c>
      <c r="I17" s="6">
        <v>7</v>
      </c>
      <c r="J17" s="58">
        <f>(SUM(E17:I17)-MAX(E17:I17)-MIN(E17:I17))</f>
        <v>21</v>
      </c>
      <c r="K17" s="59">
        <f>(SUM(E17:I17)-MAX(E17:I17)-MIN(E17:I17))*D17</f>
        <v>33.6</v>
      </c>
      <c r="L17" s="60">
        <f t="shared" si="2"/>
        <v>607.2</v>
      </c>
    </row>
    <row r="18" spans="2:12" ht="15" outlineLevel="1">
      <c r="B18" s="56">
        <f>B17</f>
        <v>7</v>
      </c>
      <c r="C18" s="51" t="str">
        <f>'СТАРТ М'!G92</f>
        <v>201В</v>
      </c>
      <c r="D18" s="57">
        <f>'СТАРТ М'!H92</f>
        <v>1.8</v>
      </c>
      <c r="E18" s="6">
        <v>7.5</v>
      </c>
      <c r="F18" s="6">
        <v>7.5</v>
      </c>
      <c r="G18" s="6">
        <v>7.5</v>
      </c>
      <c r="H18" s="6">
        <v>7.5</v>
      </c>
      <c r="I18" s="6">
        <v>8</v>
      </c>
      <c r="J18" s="58">
        <f>(SUM(E18:I18)-MAX(E18:I18)-MIN(E18:I18))</f>
        <v>22.5</v>
      </c>
      <c r="K18" s="59">
        <f>(SUM(E18:I18)-MAX(E18:I18)-MIN(E18:I18))*D18</f>
        <v>40.5</v>
      </c>
      <c r="L18" s="60">
        <f t="shared" si="2"/>
        <v>607.2</v>
      </c>
    </row>
    <row r="19" spans="2:12" ht="15" outlineLevel="1">
      <c r="B19" s="56">
        <f>B18</f>
        <v>7</v>
      </c>
      <c r="C19" s="51" t="str">
        <f>'СТАРТ М'!I92</f>
        <v>301В</v>
      </c>
      <c r="D19" s="57">
        <f>'СТАРТ М'!J92</f>
        <v>1.9</v>
      </c>
      <c r="E19" s="6">
        <v>7</v>
      </c>
      <c r="F19" s="6">
        <v>7.5</v>
      </c>
      <c r="G19" s="6">
        <v>7.5</v>
      </c>
      <c r="H19" s="6">
        <v>7.5</v>
      </c>
      <c r="I19" s="6">
        <v>7.5</v>
      </c>
      <c r="J19" s="58">
        <f>(SUM(E19:I19)-MAX(E19:I19)-MIN(E19:I19))</f>
        <v>22.5</v>
      </c>
      <c r="K19" s="59">
        <f>(SUM(E19:I19)-MAX(E19:I19)-MIN(E19:I19))*D19</f>
        <v>42.75</v>
      </c>
      <c r="L19" s="60">
        <f t="shared" si="2"/>
        <v>607.2</v>
      </c>
    </row>
    <row r="20" spans="2:12" ht="15" outlineLevel="1">
      <c r="B20" s="56">
        <f>B19</f>
        <v>7</v>
      </c>
      <c r="C20" s="51" t="str">
        <f>'СТАРТ М'!K92</f>
        <v>5132Д</v>
      </c>
      <c r="D20" s="57">
        <f>'СТАРТ М'!L92</f>
        <v>2.1</v>
      </c>
      <c r="E20" s="6">
        <v>6.5</v>
      </c>
      <c r="F20" s="6">
        <v>7</v>
      </c>
      <c r="G20" s="6">
        <v>7</v>
      </c>
      <c r="H20" s="6">
        <v>7</v>
      </c>
      <c r="I20" s="6">
        <v>7</v>
      </c>
      <c r="J20" s="58">
        <f>(SUM(E20:I20)-MAX(E20:I20)-MIN(E20:I20))</f>
        <v>21</v>
      </c>
      <c r="K20" s="59">
        <f>(SUM(E20:I20)-MAX(E20:I20)-MIN(E20:I20))*D20</f>
        <v>44.1</v>
      </c>
      <c r="L20" s="60">
        <f t="shared" si="2"/>
        <v>607.2</v>
      </c>
    </row>
    <row r="21" spans="2:12" ht="15" outlineLevel="1">
      <c r="B21" s="56">
        <f>B20</f>
        <v>7</v>
      </c>
      <c r="C21" s="66"/>
      <c r="D21" s="61">
        <f>SUM(D16:D20)</f>
        <v>9.5</v>
      </c>
      <c r="E21" s="67"/>
      <c r="F21" s="6"/>
      <c r="G21" s="6"/>
      <c r="H21" s="6"/>
      <c r="I21" s="6"/>
      <c r="J21" s="58"/>
      <c r="K21" s="62">
        <f>SUM(K9+K10+K11+K12+K13+K14+K16+K17+K18+K19+K20)</f>
        <v>607.2</v>
      </c>
      <c r="L21" s="60">
        <f t="shared" si="2"/>
        <v>607.2</v>
      </c>
    </row>
    <row r="22" spans="1:13" s="1" customFormat="1" ht="15">
      <c r="A22" s="51" t="s">
        <v>166</v>
      </c>
      <c r="B22" s="52">
        <f>'СТАРТ М'!B76</f>
        <v>6</v>
      </c>
      <c r="C22" s="53" t="str">
        <f>'СТАРТ М'!C76</f>
        <v>Богданов Андрей, 1992, Саратов</v>
      </c>
      <c r="D22" s="54"/>
      <c r="E22" s="53"/>
      <c r="F22" s="53"/>
      <c r="G22" s="53"/>
      <c r="H22" s="53"/>
      <c r="I22" s="53"/>
      <c r="J22" s="53"/>
      <c r="K22" s="51"/>
      <c r="L22" s="5">
        <f>SUM(K35)</f>
        <v>529.35</v>
      </c>
      <c r="M22" s="55" t="str">
        <f>'СТАРТ М'!L76</f>
        <v>Столбов А.Н., Абросимова Л.В.</v>
      </c>
    </row>
    <row r="23" spans="2:12" ht="15" outlineLevel="1">
      <c r="B23" s="56">
        <f>B22</f>
        <v>6</v>
      </c>
      <c r="C23" s="51" t="str">
        <f>'СТАРТ М'!C77</f>
        <v>405В</v>
      </c>
      <c r="D23" s="57">
        <f>'СТАРТ М'!D77</f>
        <v>3</v>
      </c>
      <c r="E23" s="6">
        <v>6</v>
      </c>
      <c r="F23" s="6">
        <v>7</v>
      </c>
      <c r="G23" s="6">
        <v>7.5</v>
      </c>
      <c r="H23" s="6">
        <v>7</v>
      </c>
      <c r="I23" s="6">
        <v>6</v>
      </c>
      <c r="J23" s="58">
        <f aca="true" t="shared" si="3" ref="J23:J28">(SUM(E23:I23)-MAX(E23:I23)-MIN(E23:I23))</f>
        <v>20</v>
      </c>
      <c r="K23" s="59">
        <f aca="true" t="shared" si="4" ref="K23:K28">(SUM(E23:I23)-MAX(E23:I23)-MIN(E23:I23))*D23</f>
        <v>60</v>
      </c>
      <c r="L23" s="60">
        <f aca="true" t="shared" si="5" ref="L23:L35">L22</f>
        <v>529.35</v>
      </c>
    </row>
    <row r="24" spans="2:12" ht="15" outlineLevel="1">
      <c r="B24" s="56"/>
      <c r="C24" s="51" t="str">
        <f>'СТАРТ М'!E77</f>
        <v>107В</v>
      </c>
      <c r="D24" s="57">
        <f>'СТАРТ М'!F77</f>
        <v>3.1</v>
      </c>
      <c r="E24" s="6">
        <v>7</v>
      </c>
      <c r="F24" s="6">
        <v>7</v>
      </c>
      <c r="G24" s="6">
        <v>7.5</v>
      </c>
      <c r="H24" s="6">
        <v>7.5</v>
      </c>
      <c r="I24" s="6">
        <v>7.5</v>
      </c>
      <c r="J24" s="58">
        <f t="shared" si="3"/>
        <v>22</v>
      </c>
      <c r="K24" s="59">
        <f t="shared" si="4"/>
        <v>68.2</v>
      </c>
      <c r="L24" s="60">
        <f t="shared" si="5"/>
        <v>529.35</v>
      </c>
    </row>
    <row r="25" spans="2:12" ht="15" outlineLevel="1">
      <c r="B25" s="56"/>
      <c r="C25" s="51" t="str">
        <f>'СТАРТ М'!G77</f>
        <v>5353В</v>
      </c>
      <c r="D25" s="57">
        <f>'СТАРТ М'!H77</f>
        <v>3.5</v>
      </c>
      <c r="E25" s="6">
        <v>5</v>
      </c>
      <c r="F25" s="6">
        <v>5</v>
      </c>
      <c r="G25" s="6">
        <v>5</v>
      </c>
      <c r="H25" s="6">
        <v>5</v>
      </c>
      <c r="I25" s="6">
        <v>5</v>
      </c>
      <c r="J25" s="58">
        <f t="shared" si="3"/>
        <v>15</v>
      </c>
      <c r="K25" s="59">
        <f t="shared" si="4"/>
        <v>52.5</v>
      </c>
      <c r="L25" s="60">
        <f t="shared" si="5"/>
        <v>529.35</v>
      </c>
    </row>
    <row r="26" spans="2:12" ht="15" outlineLevel="1">
      <c r="B26" s="56"/>
      <c r="C26" s="51" t="str">
        <f>'СТАРТ М'!I77</f>
        <v>205В</v>
      </c>
      <c r="D26" s="57">
        <f>'СТАРТ М'!J77</f>
        <v>3</v>
      </c>
      <c r="E26" s="6">
        <v>7</v>
      </c>
      <c r="F26" s="6">
        <v>7</v>
      </c>
      <c r="G26" s="6">
        <v>8</v>
      </c>
      <c r="H26" s="6">
        <v>7.5</v>
      </c>
      <c r="I26" s="6">
        <v>7.5</v>
      </c>
      <c r="J26" s="58">
        <f t="shared" si="3"/>
        <v>22</v>
      </c>
      <c r="K26" s="59">
        <f t="shared" si="4"/>
        <v>66</v>
      </c>
      <c r="L26" s="60">
        <f t="shared" si="5"/>
        <v>529.35</v>
      </c>
    </row>
    <row r="27" spans="2:12" ht="15" outlineLevel="1">
      <c r="B27" s="56"/>
      <c r="C27" s="51" t="str">
        <f>'СТАРТ М'!K77</f>
        <v>305В</v>
      </c>
      <c r="D27" s="57">
        <f>'СТАРТ М'!L77</f>
        <v>3</v>
      </c>
      <c r="E27" s="6">
        <v>5.5</v>
      </c>
      <c r="F27" s="6">
        <v>6</v>
      </c>
      <c r="G27" s="6">
        <v>6</v>
      </c>
      <c r="H27" s="6">
        <v>6</v>
      </c>
      <c r="I27" s="6">
        <v>6.5</v>
      </c>
      <c r="J27" s="58">
        <f t="shared" si="3"/>
        <v>18</v>
      </c>
      <c r="K27" s="59">
        <f t="shared" si="4"/>
        <v>54</v>
      </c>
      <c r="L27" s="60">
        <f t="shared" si="5"/>
        <v>529.35</v>
      </c>
    </row>
    <row r="28" spans="2:12" ht="15" outlineLevel="1">
      <c r="B28" s="56"/>
      <c r="C28" s="51" t="str">
        <f>'СТАРТ М'!M77</f>
        <v>5337Д</v>
      </c>
      <c r="D28" s="57">
        <f>'СТАРТ М'!N77</f>
        <v>3.3</v>
      </c>
      <c r="E28" s="6">
        <v>2</v>
      </c>
      <c r="F28" s="6">
        <v>2.5</v>
      </c>
      <c r="G28" s="6">
        <v>2</v>
      </c>
      <c r="H28" s="6">
        <v>1.5</v>
      </c>
      <c r="I28" s="6">
        <v>2</v>
      </c>
      <c r="J28" s="58">
        <f t="shared" si="3"/>
        <v>6</v>
      </c>
      <c r="K28" s="59">
        <f t="shared" si="4"/>
        <v>19.799999999999997</v>
      </c>
      <c r="L28" s="60">
        <f t="shared" si="5"/>
        <v>529.35</v>
      </c>
    </row>
    <row r="29" spans="2:12" ht="15" outlineLevel="1">
      <c r="B29" s="56"/>
      <c r="C29" s="66"/>
      <c r="D29" s="61">
        <f>SUM(D23:D28)</f>
        <v>18.9</v>
      </c>
      <c r="E29" s="67"/>
      <c r="F29" s="67"/>
      <c r="G29" s="67"/>
      <c r="H29" s="67"/>
      <c r="I29" s="67"/>
      <c r="J29" s="58"/>
      <c r="K29" s="62">
        <f>SUM(K23:K28)</f>
        <v>320.5</v>
      </c>
      <c r="L29" s="60">
        <f t="shared" si="5"/>
        <v>529.35</v>
      </c>
    </row>
    <row r="30" spans="2:12" ht="15" outlineLevel="1">
      <c r="B30" s="56">
        <f>B23</f>
        <v>6</v>
      </c>
      <c r="C30" s="51" t="str">
        <f>'СТАРТ М'!C78</f>
        <v>403В</v>
      </c>
      <c r="D30" s="57">
        <f>'СТАРТ М'!D78</f>
        <v>2.1</v>
      </c>
      <c r="E30" s="6">
        <v>7</v>
      </c>
      <c r="F30" s="6">
        <v>7.5</v>
      </c>
      <c r="G30" s="6">
        <v>7.5</v>
      </c>
      <c r="H30" s="6">
        <v>7.5</v>
      </c>
      <c r="I30" s="6">
        <v>7.5</v>
      </c>
      <c r="J30" s="58">
        <f>(SUM(E30:I30)-MAX(E30:I30)-MIN(E30:I30))</f>
        <v>22.5</v>
      </c>
      <c r="K30" s="59">
        <f>(SUM(E30:I30)-MAX(E30:I30)-MIN(E30:I30))*D30</f>
        <v>47.25</v>
      </c>
      <c r="L30" s="60">
        <f t="shared" si="5"/>
        <v>529.35</v>
      </c>
    </row>
    <row r="31" spans="2:12" ht="15" outlineLevel="1">
      <c r="B31" s="56">
        <f>B30</f>
        <v>6</v>
      </c>
      <c r="C31" s="51" t="str">
        <f>'СТАРТ М'!E78</f>
        <v>103В</v>
      </c>
      <c r="D31" s="57">
        <f>'СТАРТ М'!F78</f>
        <v>1.6</v>
      </c>
      <c r="E31" s="6">
        <v>7.5</v>
      </c>
      <c r="F31" s="6">
        <v>7.5</v>
      </c>
      <c r="G31" s="6">
        <v>8</v>
      </c>
      <c r="H31" s="6">
        <v>7.5</v>
      </c>
      <c r="I31" s="6">
        <v>7.5</v>
      </c>
      <c r="J31" s="58">
        <f>(SUM(E31:I31)-MAX(E31:I31)-MIN(E31:I31))</f>
        <v>22.5</v>
      </c>
      <c r="K31" s="59">
        <f>(SUM(E31:I31)-MAX(E31:I31)-MIN(E31:I31))*D31</f>
        <v>36</v>
      </c>
      <c r="L31" s="60">
        <f t="shared" si="5"/>
        <v>529.35</v>
      </c>
    </row>
    <row r="32" spans="2:12" ht="15" outlineLevel="1">
      <c r="B32" s="56">
        <f>B31</f>
        <v>6</v>
      </c>
      <c r="C32" s="51" t="str">
        <f>'СТАРТ М'!G78</f>
        <v>201В</v>
      </c>
      <c r="D32" s="57">
        <f>'СТАРТ М'!H78</f>
        <v>1.8</v>
      </c>
      <c r="E32" s="6">
        <v>7</v>
      </c>
      <c r="F32" s="6">
        <v>7</v>
      </c>
      <c r="G32" s="6">
        <v>7</v>
      </c>
      <c r="H32" s="6">
        <v>7</v>
      </c>
      <c r="I32" s="6">
        <v>7</v>
      </c>
      <c r="J32" s="58">
        <f>(SUM(E32:I32)-MAX(E32:I32)-MIN(E32:I32))</f>
        <v>21</v>
      </c>
      <c r="K32" s="59">
        <f>(SUM(E32:I32)-MAX(E32:I32)-MIN(E32:I32))*D32</f>
        <v>37.800000000000004</v>
      </c>
      <c r="L32" s="60">
        <f t="shared" si="5"/>
        <v>529.35</v>
      </c>
    </row>
    <row r="33" spans="2:12" ht="15" outlineLevel="1">
      <c r="B33" s="56">
        <f>B32</f>
        <v>6</v>
      </c>
      <c r="C33" s="51" t="str">
        <f>'СТАРТ М'!I78</f>
        <v>301В</v>
      </c>
      <c r="D33" s="57">
        <f>'СТАРТ М'!J78</f>
        <v>1.9</v>
      </c>
      <c r="E33" s="6">
        <v>8</v>
      </c>
      <c r="F33" s="6">
        <v>7.5</v>
      </c>
      <c r="G33" s="6">
        <v>8</v>
      </c>
      <c r="H33" s="6">
        <v>7.5</v>
      </c>
      <c r="I33" s="6">
        <v>7.5</v>
      </c>
      <c r="J33" s="58">
        <f>(SUM(E33:I33)-MAX(E33:I33)-MIN(E33:I33))</f>
        <v>23</v>
      </c>
      <c r="K33" s="59">
        <f>(SUM(E33:I33)-MAX(E33:I33)-MIN(E33:I33))*D33</f>
        <v>43.699999999999996</v>
      </c>
      <c r="L33" s="60">
        <f t="shared" si="5"/>
        <v>529.35</v>
      </c>
    </row>
    <row r="34" spans="2:12" ht="15" outlineLevel="1">
      <c r="B34" s="56">
        <f>B33</f>
        <v>6</v>
      </c>
      <c r="C34" s="51" t="str">
        <f>'СТАРТ М'!K78</f>
        <v>5331Д</v>
      </c>
      <c r="D34" s="57">
        <f>'СТАРТ М'!L78</f>
        <v>2.1</v>
      </c>
      <c r="E34" s="6">
        <v>7</v>
      </c>
      <c r="F34" s="6">
        <v>7</v>
      </c>
      <c r="G34" s="6">
        <v>7</v>
      </c>
      <c r="H34" s="6">
        <v>6.5</v>
      </c>
      <c r="I34" s="6">
        <v>7</v>
      </c>
      <c r="J34" s="58">
        <f>(SUM(E34:I34)-MAX(E34:I34)-MIN(E34:I34))</f>
        <v>21</v>
      </c>
      <c r="K34" s="59">
        <f>(SUM(E34:I34)-MAX(E34:I34)-MIN(E34:I34))*D34</f>
        <v>44.1</v>
      </c>
      <c r="L34" s="60">
        <f t="shared" si="5"/>
        <v>529.35</v>
      </c>
    </row>
    <row r="35" spans="2:12" ht="15" outlineLevel="1">
      <c r="B35" s="56">
        <f>B34</f>
        <v>6</v>
      </c>
      <c r="C35" s="66"/>
      <c r="D35" s="61">
        <f>SUM(D30:D34)</f>
        <v>9.5</v>
      </c>
      <c r="E35" s="67"/>
      <c r="F35" s="6"/>
      <c r="G35" s="6"/>
      <c r="H35" s="6"/>
      <c r="I35" s="6"/>
      <c r="J35" s="58"/>
      <c r="K35" s="62">
        <f>SUM(K23+K24+K25+K26+K27+K28+K30+K31+K32+K33+K34)</f>
        <v>529.35</v>
      </c>
      <c r="L35" s="60">
        <f t="shared" si="5"/>
        <v>529.35</v>
      </c>
    </row>
    <row r="36" spans="1:13" s="1" customFormat="1" ht="15">
      <c r="A36" s="51" t="s">
        <v>166</v>
      </c>
      <c r="B36" s="52">
        <f>'СТАРТ М'!B48</f>
        <v>4</v>
      </c>
      <c r="C36" s="53" t="str">
        <f>'СТАРТ М'!C48</f>
        <v>Попков Максим, 1994, Волгоград, </v>
      </c>
      <c r="D36" s="54"/>
      <c r="E36" s="53"/>
      <c r="F36" s="53"/>
      <c r="G36" s="53"/>
      <c r="H36" s="53"/>
      <c r="I36" s="53"/>
      <c r="J36" s="53"/>
      <c r="K36" s="51"/>
      <c r="L36" s="5">
        <f>SUM(K49)</f>
        <v>528.05</v>
      </c>
      <c r="M36" s="55" t="str">
        <f>'СТАРТ М'!L48</f>
        <v>Кузнецов А.М.</v>
      </c>
    </row>
    <row r="37" spans="2:12" ht="15" outlineLevel="1">
      <c r="B37" s="56">
        <f>B36</f>
        <v>4</v>
      </c>
      <c r="C37" s="51" t="str">
        <f>'СТАРТ М'!C49</f>
        <v>405В</v>
      </c>
      <c r="D37" s="57">
        <f>'СТАРТ М'!D49</f>
        <v>3</v>
      </c>
      <c r="E37" s="6">
        <v>6.5</v>
      </c>
      <c r="F37" s="6">
        <v>6.5</v>
      </c>
      <c r="G37" s="6">
        <v>6.5</v>
      </c>
      <c r="H37" s="6">
        <v>6.5</v>
      </c>
      <c r="I37" s="6">
        <v>6</v>
      </c>
      <c r="J37" s="58">
        <f aca="true" t="shared" si="6" ref="J37:J42">(SUM(E37:I37)-MAX(E37:I37)-MIN(E37:I37))</f>
        <v>19.5</v>
      </c>
      <c r="K37" s="59">
        <f aca="true" t="shared" si="7" ref="K37:K42">(SUM(E37:I37)-MAX(E37:I37)-MIN(E37:I37))*D37</f>
        <v>58.5</v>
      </c>
      <c r="L37" s="60">
        <f aca="true" t="shared" si="8" ref="L37:L49">L36</f>
        <v>528.05</v>
      </c>
    </row>
    <row r="38" spans="2:12" ht="15" outlineLevel="1">
      <c r="B38" s="56"/>
      <c r="C38" s="51" t="str">
        <f>'СТАРТ М'!E49</f>
        <v>5152В</v>
      </c>
      <c r="D38" s="57">
        <f>'СТАРТ М'!F49</f>
        <v>3</v>
      </c>
      <c r="E38" s="6">
        <v>6.5</v>
      </c>
      <c r="F38" s="6">
        <v>6.5</v>
      </c>
      <c r="G38" s="6">
        <v>6.5</v>
      </c>
      <c r="H38" s="6">
        <v>6</v>
      </c>
      <c r="I38" s="6">
        <v>6</v>
      </c>
      <c r="J38" s="58">
        <f t="shared" si="6"/>
        <v>19</v>
      </c>
      <c r="K38" s="59">
        <f t="shared" si="7"/>
        <v>57</v>
      </c>
      <c r="L38" s="60">
        <f t="shared" si="8"/>
        <v>528.05</v>
      </c>
    </row>
    <row r="39" spans="2:12" ht="15" outlineLevel="1">
      <c r="B39" s="56"/>
      <c r="C39" s="51" t="str">
        <f>'СТАРТ М'!G49</f>
        <v>107В</v>
      </c>
      <c r="D39" s="57">
        <f>'СТАРТ М'!H49</f>
        <v>3.1</v>
      </c>
      <c r="E39" s="6">
        <v>6.5</v>
      </c>
      <c r="F39" s="6">
        <v>6</v>
      </c>
      <c r="G39" s="6">
        <v>6</v>
      </c>
      <c r="H39" s="6">
        <v>6</v>
      </c>
      <c r="I39" s="6">
        <v>5.5</v>
      </c>
      <c r="J39" s="58">
        <f t="shared" si="6"/>
        <v>18</v>
      </c>
      <c r="K39" s="59">
        <f t="shared" si="7"/>
        <v>55.800000000000004</v>
      </c>
      <c r="L39" s="60">
        <f t="shared" si="8"/>
        <v>528.05</v>
      </c>
    </row>
    <row r="40" spans="2:12" ht="15" outlineLevel="1">
      <c r="B40" s="56"/>
      <c r="C40" s="51" t="str">
        <f>'СТАРТ М'!I49</f>
        <v>205В</v>
      </c>
      <c r="D40" s="57">
        <f>'СТАРТ М'!J49</f>
        <v>3</v>
      </c>
      <c r="E40" s="6">
        <v>5.5</v>
      </c>
      <c r="F40" s="6">
        <v>5.5</v>
      </c>
      <c r="G40" s="6">
        <v>5.5</v>
      </c>
      <c r="H40" s="6">
        <v>5.5</v>
      </c>
      <c r="I40" s="6">
        <v>5.5</v>
      </c>
      <c r="J40" s="58">
        <f t="shared" si="6"/>
        <v>16.5</v>
      </c>
      <c r="K40" s="59">
        <f t="shared" si="7"/>
        <v>49.5</v>
      </c>
      <c r="L40" s="60">
        <f t="shared" si="8"/>
        <v>528.05</v>
      </c>
    </row>
    <row r="41" spans="2:12" ht="15" outlineLevel="1">
      <c r="B41" s="56"/>
      <c r="C41" s="51" t="str">
        <f>'СТАРТ М'!K49</f>
        <v>305В</v>
      </c>
      <c r="D41" s="57">
        <f>'СТАРТ М'!L49</f>
        <v>3</v>
      </c>
      <c r="E41" s="6">
        <v>4.5</v>
      </c>
      <c r="F41" s="6">
        <v>4.5</v>
      </c>
      <c r="G41" s="6">
        <v>5</v>
      </c>
      <c r="H41" s="6">
        <v>4.5</v>
      </c>
      <c r="I41" s="6">
        <v>4</v>
      </c>
      <c r="J41" s="58">
        <f t="shared" si="6"/>
        <v>13.5</v>
      </c>
      <c r="K41" s="59">
        <f t="shared" si="7"/>
        <v>40.5</v>
      </c>
      <c r="L41" s="60">
        <f t="shared" si="8"/>
        <v>528.05</v>
      </c>
    </row>
    <row r="42" spans="2:12" ht="15" outlineLevel="1">
      <c r="B42" s="56"/>
      <c r="C42" s="51" t="str">
        <f>'СТАРТ М'!M49</f>
        <v>5335Д</v>
      </c>
      <c r="D42" s="57">
        <f>'СТАРТ М'!N49</f>
        <v>2.9</v>
      </c>
      <c r="E42" s="6">
        <v>6</v>
      </c>
      <c r="F42" s="6">
        <v>6</v>
      </c>
      <c r="G42" s="6">
        <v>6.5</v>
      </c>
      <c r="H42" s="6">
        <v>6.5</v>
      </c>
      <c r="I42" s="6">
        <v>6</v>
      </c>
      <c r="J42" s="58">
        <f t="shared" si="6"/>
        <v>18.5</v>
      </c>
      <c r="K42" s="59">
        <f t="shared" si="7"/>
        <v>53.65</v>
      </c>
      <c r="L42" s="60">
        <f t="shared" si="8"/>
        <v>528.05</v>
      </c>
    </row>
    <row r="43" spans="2:12" ht="15" outlineLevel="1">
      <c r="B43" s="56"/>
      <c r="C43" s="66"/>
      <c r="D43" s="61">
        <f>SUM(D37:D42)</f>
        <v>18</v>
      </c>
      <c r="E43" s="67"/>
      <c r="F43" s="67"/>
      <c r="G43" s="67"/>
      <c r="H43" s="67"/>
      <c r="I43" s="67"/>
      <c r="J43" s="58"/>
      <c r="K43" s="62">
        <f>SUM(K37:K42)</f>
        <v>314.95</v>
      </c>
      <c r="L43" s="60">
        <f t="shared" si="8"/>
        <v>528.05</v>
      </c>
    </row>
    <row r="44" spans="2:12" ht="15" outlineLevel="1">
      <c r="B44" s="56">
        <f>B37</f>
        <v>4</v>
      </c>
      <c r="C44" s="51" t="str">
        <f>'СТАРТ М'!C50</f>
        <v>403В</v>
      </c>
      <c r="D44" s="57">
        <f>'СТАРТ М'!D50</f>
        <v>2.1</v>
      </c>
      <c r="E44" s="6">
        <v>7.5</v>
      </c>
      <c r="F44" s="6">
        <v>7.5</v>
      </c>
      <c r="G44" s="6">
        <v>7</v>
      </c>
      <c r="H44" s="6">
        <v>7.5</v>
      </c>
      <c r="I44" s="6">
        <v>7</v>
      </c>
      <c r="J44" s="58">
        <f>(SUM(E44:I44)-MAX(E44:I44)-MIN(E44:I44))</f>
        <v>22</v>
      </c>
      <c r="K44" s="59">
        <f>(SUM(E44:I44)-MAX(E44:I44)-MIN(E44:I44))*D44</f>
        <v>46.2</v>
      </c>
      <c r="L44" s="60">
        <f t="shared" si="8"/>
        <v>528.05</v>
      </c>
    </row>
    <row r="45" spans="2:12" ht="15" outlineLevel="1">
      <c r="B45" s="56">
        <f>B44</f>
        <v>4</v>
      </c>
      <c r="C45" s="51" t="str">
        <f>'СТАРТ М'!E50</f>
        <v>103В</v>
      </c>
      <c r="D45" s="57">
        <f>'СТАРТ М'!F50</f>
        <v>1.6</v>
      </c>
      <c r="E45" s="6">
        <v>7.5</v>
      </c>
      <c r="F45" s="6">
        <v>6.5</v>
      </c>
      <c r="G45" s="6">
        <v>7.5</v>
      </c>
      <c r="H45" s="6">
        <v>7.5</v>
      </c>
      <c r="I45" s="6">
        <v>6.5</v>
      </c>
      <c r="J45" s="58">
        <f>(SUM(E45:I45)-MAX(E45:I45)-MIN(E45:I45))</f>
        <v>21.5</v>
      </c>
      <c r="K45" s="59">
        <f>(SUM(E45:I45)-MAX(E45:I45)-MIN(E45:I45))*D45</f>
        <v>34.4</v>
      </c>
      <c r="L45" s="60">
        <f t="shared" si="8"/>
        <v>528.05</v>
      </c>
    </row>
    <row r="46" spans="2:12" ht="15" outlineLevel="1">
      <c r="B46" s="56">
        <f>B45</f>
        <v>4</v>
      </c>
      <c r="C46" s="51" t="str">
        <f>'СТАРТ М'!G50</f>
        <v>201В</v>
      </c>
      <c r="D46" s="57">
        <f>'СТАРТ М'!H50</f>
        <v>1.8</v>
      </c>
      <c r="E46" s="6">
        <v>8</v>
      </c>
      <c r="F46" s="6">
        <v>7</v>
      </c>
      <c r="G46" s="6">
        <v>8</v>
      </c>
      <c r="H46" s="6">
        <v>7.5</v>
      </c>
      <c r="I46" s="6">
        <v>7</v>
      </c>
      <c r="J46" s="58">
        <f>(SUM(E46:I46)-MAX(E46:I46)-MIN(E46:I46))</f>
        <v>22.5</v>
      </c>
      <c r="K46" s="59">
        <f>(SUM(E46:I46)-MAX(E46:I46)-MIN(E46:I46))*D46</f>
        <v>40.5</v>
      </c>
      <c r="L46" s="60">
        <f t="shared" si="8"/>
        <v>528.05</v>
      </c>
    </row>
    <row r="47" spans="2:12" ht="15" outlineLevel="1">
      <c r="B47" s="56">
        <f>B46</f>
        <v>4</v>
      </c>
      <c r="C47" s="51" t="str">
        <f>'СТАРТ М'!I50</f>
        <v>301В</v>
      </c>
      <c r="D47" s="57">
        <f>'СТАРТ М'!J50</f>
        <v>1.9</v>
      </c>
      <c r="E47" s="6">
        <v>7.5</v>
      </c>
      <c r="F47" s="6">
        <v>7.5</v>
      </c>
      <c r="G47" s="6">
        <v>8</v>
      </c>
      <c r="H47" s="6">
        <v>8</v>
      </c>
      <c r="I47" s="6">
        <v>7.5</v>
      </c>
      <c r="J47" s="58">
        <f>(SUM(E47:I47)-MAX(E47:I47)-MIN(E47:I47))</f>
        <v>23</v>
      </c>
      <c r="K47" s="59">
        <f>(SUM(E47:I47)-MAX(E47:I47)-MIN(E47:I47))*D47</f>
        <v>43.699999999999996</v>
      </c>
      <c r="L47" s="60">
        <f t="shared" si="8"/>
        <v>528.05</v>
      </c>
    </row>
    <row r="48" spans="2:12" ht="15" outlineLevel="1">
      <c r="B48" s="56">
        <f>B47</f>
        <v>4</v>
      </c>
      <c r="C48" s="51" t="str">
        <f>'СТАРТ М'!K50</f>
        <v>5331Д</v>
      </c>
      <c r="D48" s="57">
        <f>'СТАРТ М'!L50</f>
        <v>2.1</v>
      </c>
      <c r="E48" s="6">
        <v>8</v>
      </c>
      <c r="F48" s="6">
        <v>7</v>
      </c>
      <c r="G48" s="6">
        <v>7</v>
      </c>
      <c r="H48" s="6">
        <v>8</v>
      </c>
      <c r="I48" s="6">
        <v>8</v>
      </c>
      <c r="J48" s="58">
        <f>(SUM(E48:I48)-MAX(E48:I48)-MIN(E48:I48))</f>
        <v>23</v>
      </c>
      <c r="K48" s="59">
        <f>(SUM(E48:I48)-MAX(E48:I48)-MIN(E48:I48))*D48</f>
        <v>48.300000000000004</v>
      </c>
      <c r="L48" s="60">
        <f t="shared" si="8"/>
        <v>528.05</v>
      </c>
    </row>
    <row r="49" spans="2:12" ht="15" outlineLevel="1">
      <c r="B49" s="56">
        <f>B48</f>
        <v>4</v>
      </c>
      <c r="C49" s="66"/>
      <c r="D49" s="61">
        <f>SUM(D44:D48)</f>
        <v>9.5</v>
      </c>
      <c r="E49" s="67"/>
      <c r="F49" s="6"/>
      <c r="G49" s="6"/>
      <c r="H49" s="6"/>
      <c r="I49" s="6"/>
      <c r="J49" s="58"/>
      <c r="K49" s="62">
        <f>SUM(K37+K38+K39+K40+K41+K42+K44+K45+K46+K47+K48)</f>
        <v>528.05</v>
      </c>
      <c r="L49" s="60">
        <f t="shared" si="8"/>
        <v>528.05</v>
      </c>
    </row>
    <row r="50" spans="1:13" s="1" customFormat="1" ht="15">
      <c r="A50" s="51" t="s">
        <v>166</v>
      </c>
      <c r="B50" s="52">
        <f>'СТАРТ М'!B62</f>
        <v>5</v>
      </c>
      <c r="C50" s="53" t="str">
        <f>'СТАРТ М'!C62</f>
        <v>Лазарев Алексей, 1995, Саратов</v>
      </c>
      <c r="D50" s="54"/>
      <c r="E50" s="53"/>
      <c r="F50" s="53"/>
      <c r="G50" s="53"/>
      <c r="H50" s="53"/>
      <c r="I50" s="53"/>
      <c r="J50" s="53"/>
      <c r="K50" s="51"/>
      <c r="L50" s="5">
        <f>SUM(K63)</f>
        <v>500.65000000000003</v>
      </c>
      <c r="M50" s="55" t="str">
        <f>'СТАРТ М'!L62</f>
        <v>Столбов А.Н.</v>
      </c>
    </row>
    <row r="51" spans="2:12" ht="15" outlineLevel="1">
      <c r="B51" s="56">
        <f>B50</f>
        <v>5</v>
      </c>
      <c r="C51" s="51" t="str">
        <f>'СТАРТ М'!C63</f>
        <v>405С</v>
      </c>
      <c r="D51" s="57">
        <f>'СТАРТ М'!D63</f>
        <v>2.7</v>
      </c>
      <c r="E51" s="6">
        <v>7.5</v>
      </c>
      <c r="F51" s="6">
        <v>7</v>
      </c>
      <c r="G51" s="6">
        <v>7.5</v>
      </c>
      <c r="H51" s="6">
        <v>7.5</v>
      </c>
      <c r="I51" s="6">
        <v>7.5</v>
      </c>
      <c r="J51" s="58">
        <f aca="true" t="shared" si="9" ref="J51:J56">(SUM(E51:I51)-MAX(E51:I51)-MIN(E51:I51))</f>
        <v>22.5</v>
      </c>
      <c r="K51" s="59">
        <f aca="true" t="shared" si="10" ref="K51:K56">(SUM(E51:I51)-MAX(E51:I51)-MIN(E51:I51))*D51</f>
        <v>60.75000000000001</v>
      </c>
      <c r="L51" s="60">
        <f aca="true" t="shared" si="11" ref="L51:L63">L50</f>
        <v>500.65000000000003</v>
      </c>
    </row>
    <row r="52" spans="2:12" ht="15" outlineLevel="1">
      <c r="B52" s="56"/>
      <c r="C52" s="51" t="str">
        <f>'СТАРТ М'!E63</f>
        <v>107С</v>
      </c>
      <c r="D52" s="57">
        <f>'СТАРТ М'!F63</f>
        <v>2.8</v>
      </c>
      <c r="E52" s="6">
        <v>6</v>
      </c>
      <c r="F52" s="6">
        <v>6</v>
      </c>
      <c r="G52" s="6">
        <v>6</v>
      </c>
      <c r="H52" s="6">
        <v>6</v>
      </c>
      <c r="I52" s="6">
        <v>6</v>
      </c>
      <c r="J52" s="58">
        <f t="shared" si="9"/>
        <v>18</v>
      </c>
      <c r="K52" s="59">
        <f t="shared" si="10"/>
        <v>50.4</v>
      </c>
      <c r="L52" s="60">
        <f t="shared" si="11"/>
        <v>500.65000000000003</v>
      </c>
    </row>
    <row r="53" spans="2:12" ht="15" outlineLevel="1">
      <c r="B53" s="56"/>
      <c r="C53" s="51" t="str">
        <f>'СТАРТ М'!G63</f>
        <v>205В</v>
      </c>
      <c r="D53" s="57">
        <f>'СТАРТ М'!H63</f>
        <v>3</v>
      </c>
      <c r="E53" s="6">
        <v>5</v>
      </c>
      <c r="F53" s="6">
        <v>4.5</v>
      </c>
      <c r="G53" s="6">
        <v>4.5</v>
      </c>
      <c r="H53" s="6">
        <v>4.5</v>
      </c>
      <c r="I53" s="6">
        <v>5</v>
      </c>
      <c r="J53" s="58">
        <f t="shared" si="9"/>
        <v>14</v>
      </c>
      <c r="K53" s="59">
        <f t="shared" si="10"/>
        <v>42</v>
      </c>
      <c r="L53" s="60">
        <f t="shared" si="11"/>
        <v>500.65000000000003</v>
      </c>
    </row>
    <row r="54" spans="2:12" ht="15" outlineLevel="1">
      <c r="B54" s="56"/>
      <c r="C54" s="51" t="str">
        <f>'СТАРТ М'!I63</f>
        <v>305В</v>
      </c>
      <c r="D54" s="57">
        <f>'СТАРТ М'!J63</f>
        <v>3</v>
      </c>
      <c r="E54" s="6">
        <v>5</v>
      </c>
      <c r="F54" s="6">
        <v>5.5</v>
      </c>
      <c r="G54" s="6">
        <v>5</v>
      </c>
      <c r="H54" s="6">
        <v>5</v>
      </c>
      <c r="I54" s="6">
        <v>4.5</v>
      </c>
      <c r="J54" s="58">
        <f t="shared" si="9"/>
        <v>15</v>
      </c>
      <c r="K54" s="59">
        <f t="shared" si="10"/>
        <v>45</v>
      </c>
      <c r="L54" s="60">
        <f t="shared" si="11"/>
        <v>500.65000000000003</v>
      </c>
    </row>
    <row r="55" spans="2:12" ht="15" outlineLevel="1">
      <c r="B55" s="56"/>
      <c r="C55" s="51" t="str">
        <f>'СТАРТ М'!K63</f>
        <v>5335Д</v>
      </c>
      <c r="D55" s="57">
        <f>'СТАРТ М'!L63</f>
        <v>2.9</v>
      </c>
      <c r="E55" s="6">
        <v>4.5</v>
      </c>
      <c r="F55" s="6">
        <v>4.5</v>
      </c>
      <c r="G55" s="6">
        <v>4.5</v>
      </c>
      <c r="H55" s="6">
        <v>5</v>
      </c>
      <c r="I55" s="6">
        <v>5</v>
      </c>
      <c r="J55" s="58">
        <f t="shared" si="9"/>
        <v>14</v>
      </c>
      <c r="K55" s="59">
        <f t="shared" si="10"/>
        <v>40.6</v>
      </c>
      <c r="L55" s="60">
        <f t="shared" si="11"/>
        <v>500.65000000000003</v>
      </c>
    </row>
    <row r="56" spans="2:12" ht="15" outlineLevel="1">
      <c r="B56" s="56"/>
      <c r="C56" s="51" t="str">
        <f>'СТАРТ М'!M63</f>
        <v>5136Д</v>
      </c>
      <c r="D56" s="57">
        <f>'СТАРТ М'!N63</f>
        <v>2.9</v>
      </c>
      <c r="E56" s="6">
        <v>6.5</v>
      </c>
      <c r="F56" s="6">
        <v>6</v>
      </c>
      <c r="G56" s="6">
        <v>6.5</v>
      </c>
      <c r="H56" s="6">
        <v>7</v>
      </c>
      <c r="I56" s="6">
        <v>6.5</v>
      </c>
      <c r="J56" s="58">
        <f t="shared" si="9"/>
        <v>19.5</v>
      </c>
      <c r="K56" s="59">
        <f t="shared" si="10"/>
        <v>56.55</v>
      </c>
      <c r="L56" s="60">
        <f t="shared" si="11"/>
        <v>500.65000000000003</v>
      </c>
    </row>
    <row r="57" spans="2:12" ht="15" outlineLevel="1">
      <c r="B57" s="56"/>
      <c r="C57" s="66"/>
      <c r="D57" s="61">
        <f>SUM(D51:D56)</f>
        <v>17.3</v>
      </c>
      <c r="E57" s="67"/>
      <c r="F57" s="67"/>
      <c r="G57" s="67"/>
      <c r="H57" s="67"/>
      <c r="I57" s="67"/>
      <c r="J57" s="58"/>
      <c r="K57" s="62">
        <f>SUM(K51:K56)</f>
        <v>295.3</v>
      </c>
      <c r="L57" s="60">
        <f t="shared" si="11"/>
        <v>500.65000000000003</v>
      </c>
    </row>
    <row r="58" spans="2:12" ht="15" outlineLevel="1">
      <c r="B58" s="56">
        <f>B51</f>
        <v>5</v>
      </c>
      <c r="C58" s="51" t="str">
        <f>'СТАРТ М'!C64</f>
        <v>103В</v>
      </c>
      <c r="D58" s="57">
        <f>'СТАРТ М'!D64</f>
        <v>1.6</v>
      </c>
      <c r="E58" s="6">
        <v>7.5</v>
      </c>
      <c r="F58" s="6">
        <v>7</v>
      </c>
      <c r="G58" s="6">
        <v>7.5</v>
      </c>
      <c r="H58" s="6">
        <v>7.5</v>
      </c>
      <c r="I58" s="6">
        <v>8</v>
      </c>
      <c r="J58" s="58">
        <f>(SUM(E58:I58)-MAX(E58:I58)-MIN(E58:I58))</f>
        <v>22.5</v>
      </c>
      <c r="K58" s="59">
        <f>(SUM(E58:I58)-MAX(E58:I58)-MIN(E58:I58))*D58</f>
        <v>36</v>
      </c>
      <c r="L58" s="60">
        <f t="shared" si="11"/>
        <v>500.65000000000003</v>
      </c>
    </row>
    <row r="59" spans="2:12" ht="15" outlineLevel="1">
      <c r="B59" s="56">
        <f>B58</f>
        <v>5</v>
      </c>
      <c r="C59" s="51" t="str">
        <f>'СТАРТ М'!E64</f>
        <v>201В</v>
      </c>
      <c r="D59" s="57">
        <f>'СТАРТ М'!F64</f>
        <v>1.8</v>
      </c>
      <c r="E59" s="6">
        <v>8</v>
      </c>
      <c r="F59" s="6">
        <v>7.5</v>
      </c>
      <c r="G59" s="6">
        <v>8</v>
      </c>
      <c r="H59" s="6">
        <v>8</v>
      </c>
      <c r="I59" s="6">
        <v>7.5</v>
      </c>
      <c r="J59" s="58">
        <f>(SUM(E59:I59)-MAX(E59:I59)-MIN(E59:I59))</f>
        <v>23.5</v>
      </c>
      <c r="K59" s="59">
        <f>(SUM(E59:I59)-MAX(E59:I59)-MIN(E59:I59))*D59</f>
        <v>42.300000000000004</v>
      </c>
      <c r="L59" s="60">
        <f t="shared" si="11"/>
        <v>500.65000000000003</v>
      </c>
    </row>
    <row r="60" spans="2:12" ht="15" outlineLevel="1">
      <c r="B60" s="56">
        <f>B59</f>
        <v>5</v>
      </c>
      <c r="C60" s="51" t="str">
        <f>'СТАРТ М'!G64</f>
        <v>301В</v>
      </c>
      <c r="D60" s="57">
        <f>'СТАРТ М'!H64</f>
        <v>1.9</v>
      </c>
      <c r="E60" s="6">
        <v>7</v>
      </c>
      <c r="F60" s="6">
        <v>7</v>
      </c>
      <c r="G60" s="6">
        <v>7</v>
      </c>
      <c r="H60" s="6">
        <v>7</v>
      </c>
      <c r="I60" s="6">
        <v>6</v>
      </c>
      <c r="J60" s="58">
        <f>(SUM(E60:I60)-MAX(E60:I60)-MIN(E60:I60))</f>
        <v>21</v>
      </c>
      <c r="K60" s="59">
        <f>(SUM(E60:I60)-MAX(E60:I60)-MIN(E60:I60))*D60</f>
        <v>39.9</v>
      </c>
      <c r="L60" s="60">
        <f t="shared" si="11"/>
        <v>500.65000000000003</v>
      </c>
    </row>
    <row r="61" spans="2:12" ht="15" outlineLevel="1">
      <c r="B61" s="56">
        <f>B60</f>
        <v>5</v>
      </c>
      <c r="C61" s="51" t="str">
        <f>'СТАРТ М'!I64</f>
        <v>403В</v>
      </c>
      <c r="D61" s="57">
        <f>'СТАРТ М'!J64</f>
        <v>2.1</v>
      </c>
      <c r="E61" s="6">
        <v>7</v>
      </c>
      <c r="F61" s="6">
        <v>6.5</v>
      </c>
      <c r="G61" s="6">
        <v>7</v>
      </c>
      <c r="H61" s="6">
        <v>7</v>
      </c>
      <c r="I61" s="6">
        <v>6.5</v>
      </c>
      <c r="J61" s="58">
        <f>(SUM(E61:I61)-MAX(E61:I61)-MIN(E61:I61))</f>
        <v>20.5</v>
      </c>
      <c r="K61" s="59">
        <f>(SUM(E61:I61)-MAX(E61:I61)-MIN(E61:I61))*D61</f>
        <v>43.050000000000004</v>
      </c>
      <c r="L61" s="60">
        <f t="shared" si="11"/>
        <v>500.65000000000003</v>
      </c>
    </row>
    <row r="62" spans="2:12" ht="15" outlineLevel="1">
      <c r="B62" s="56">
        <f>B61</f>
        <v>5</v>
      </c>
      <c r="C62" s="51" t="str">
        <f>'СТАРТ М'!K64</f>
        <v>5132Д</v>
      </c>
      <c r="D62" s="57">
        <f>'СТАРТ М'!L64</f>
        <v>2.1</v>
      </c>
      <c r="E62" s="6">
        <v>7</v>
      </c>
      <c r="F62" s="6">
        <v>6.5</v>
      </c>
      <c r="G62" s="6">
        <v>7</v>
      </c>
      <c r="H62" s="6">
        <v>7</v>
      </c>
      <c r="I62" s="6">
        <v>7</v>
      </c>
      <c r="J62" s="58">
        <f>(SUM(E62:I62)-MAX(E62:I62)-MIN(E62:I62))</f>
        <v>21</v>
      </c>
      <c r="K62" s="59">
        <f>(SUM(E62:I62)-MAX(E62:I62)-MIN(E62:I62))*D62</f>
        <v>44.1</v>
      </c>
      <c r="L62" s="60">
        <f t="shared" si="11"/>
        <v>500.65000000000003</v>
      </c>
    </row>
    <row r="63" spans="2:12" ht="15" outlineLevel="1">
      <c r="B63" s="56">
        <f>B62</f>
        <v>5</v>
      </c>
      <c r="C63" s="66"/>
      <c r="D63" s="61">
        <f>SUM(D58:D62)</f>
        <v>9.5</v>
      </c>
      <c r="E63" s="67"/>
      <c r="F63" s="6"/>
      <c r="G63" s="6"/>
      <c r="H63" s="6"/>
      <c r="I63" s="6"/>
      <c r="J63" s="58"/>
      <c r="K63" s="62">
        <f>SUM(K51+K52+K53+K54+K55+K56+K58+K59+K60+K61+K62)</f>
        <v>500.65000000000003</v>
      </c>
      <c r="L63" s="60">
        <f t="shared" si="11"/>
        <v>500.65000000000003</v>
      </c>
    </row>
    <row r="64" spans="1:13" s="1" customFormat="1" ht="15">
      <c r="A64" s="51">
        <v>1</v>
      </c>
      <c r="B64" s="52">
        <f>'СТАРТ М'!B20</f>
        <v>2</v>
      </c>
      <c r="C64" s="53" t="str">
        <f>'СТАРТ М'!C20</f>
        <v>Морозов Сергей, 1995, Пенза, ПОСДЮСШОР</v>
      </c>
      <c r="D64" s="54"/>
      <c r="E64" s="53"/>
      <c r="F64" s="53"/>
      <c r="G64" s="53"/>
      <c r="H64" s="53"/>
      <c r="I64" s="53"/>
      <c r="J64" s="53"/>
      <c r="K64" s="51"/>
      <c r="L64" s="5">
        <f>SUM(K77)</f>
        <v>484.09999999999997</v>
      </c>
      <c r="M64" s="55" t="str">
        <f>'СТАРТ М'!L20</f>
        <v>Кулёмин О.В.</v>
      </c>
    </row>
    <row r="65" spans="2:12" ht="15" outlineLevel="1">
      <c r="B65" s="56">
        <f>B64</f>
        <v>2</v>
      </c>
      <c r="C65" s="51" t="str">
        <f>'СТАРТ М'!C21</f>
        <v>107В</v>
      </c>
      <c r="D65" s="57">
        <f>'СТАРТ М'!D21</f>
        <v>3.1</v>
      </c>
      <c r="E65" s="6">
        <v>5.5</v>
      </c>
      <c r="F65" s="6">
        <v>5.5</v>
      </c>
      <c r="G65" s="6">
        <v>6</v>
      </c>
      <c r="H65" s="6">
        <v>6</v>
      </c>
      <c r="I65" s="6">
        <v>5.5</v>
      </c>
      <c r="J65" s="58">
        <f aca="true" t="shared" si="12" ref="J65:J70">(SUM(E65:I65)-MAX(E65:I65)-MIN(E65:I65))</f>
        <v>17</v>
      </c>
      <c r="K65" s="59">
        <f aca="true" t="shared" si="13" ref="K65:K70">(SUM(E65:I65)-MAX(E65:I65)-MIN(E65:I65))*D65</f>
        <v>52.7</v>
      </c>
      <c r="L65" s="60">
        <f aca="true" t="shared" si="14" ref="L65:L77">L64</f>
        <v>484.09999999999997</v>
      </c>
    </row>
    <row r="66" spans="2:12" ht="15" outlineLevel="1">
      <c r="B66" s="56"/>
      <c r="C66" s="51" t="str">
        <f>'СТАРТ М'!E21</f>
        <v>305В</v>
      </c>
      <c r="D66" s="57">
        <f>'СТАРТ М'!F21</f>
        <v>3</v>
      </c>
      <c r="E66" s="6">
        <v>3.5</v>
      </c>
      <c r="F66" s="6">
        <v>4</v>
      </c>
      <c r="G66" s="6">
        <v>4.5</v>
      </c>
      <c r="H66" s="6">
        <v>3.5</v>
      </c>
      <c r="I66" s="6">
        <v>4</v>
      </c>
      <c r="J66" s="58">
        <f t="shared" si="12"/>
        <v>11.5</v>
      </c>
      <c r="K66" s="59">
        <f t="shared" si="13"/>
        <v>34.5</v>
      </c>
      <c r="L66" s="60">
        <f t="shared" si="14"/>
        <v>484.09999999999997</v>
      </c>
    </row>
    <row r="67" spans="2:12" ht="15" outlineLevel="1">
      <c r="B67" s="56"/>
      <c r="C67" s="51" t="str">
        <f>'СТАРТ М'!G21</f>
        <v>205В</v>
      </c>
      <c r="D67" s="57">
        <f>'СТАРТ М'!H21</f>
        <v>3</v>
      </c>
      <c r="E67" s="6">
        <v>4.5</v>
      </c>
      <c r="F67" s="6">
        <v>5</v>
      </c>
      <c r="G67" s="6">
        <v>5</v>
      </c>
      <c r="H67" s="6">
        <v>5</v>
      </c>
      <c r="I67" s="6">
        <v>5</v>
      </c>
      <c r="J67" s="58">
        <f t="shared" si="12"/>
        <v>15</v>
      </c>
      <c r="K67" s="59">
        <f t="shared" si="13"/>
        <v>45</v>
      </c>
      <c r="L67" s="60">
        <f t="shared" si="14"/>
        <v>484.09999999999997</v>
      </c>
    </row>
    <row r="68" spans="2:12" ht="15" outlineLevel="1">
      <c r="B68" s="56"/>
      <c r="C68" s="51" t="str">
        <f>'СТАРТ М'!I21</f>
        <v>405В</v>
      </c>
      <c r="D68" s="57">
        <f>'СТАРТ М'!J21</f>
        <v>3</v>
      </c>
      <c r="E68" s="6">
        <v>6</v>
      </c>
      <c r="F68" s="6">
        <v>6</v>
      </c>
      <c r="G68" s="6">
        <v>6.5</v>
      </c>
      <c r="H68" s="6">
        <v>7</v>
      </c>
      <c r="I68" s="6">
        <v>7</v>
      </c>
      <c r="J68" s="58">
        <f t="shared" si="12"/>
        <v>19.5</v>
      </c>
      <c r="K68" s="59">
        <f t="shared" si="13"/>
        <v>58.5</v>
      </c>
      <c r="L68" s="60">
        <f t="shared" si="14"/>
        <v>484.09999999999997</v>
      </c>
    </row>
    <row r="69" spans="2:12" ht="15" outlineLevel="1">
      <c r="B69" s="56"/>
      <c r="C69" s="51" t="str">
        <f>'СТАРТ М'!K21</f>
        <v>5152В</v>
      </c>
      <c r="D69" s="57">
        <f>'СТАРТ М'!L21</f>
        <v>3</v>
      </c>
      <c r="E69" s="6">
        <v>6</v>
      </c>
      <c r="F69" s="6">
        <v>6</v>
      </c>
      <c r="G69" s="6">
        <v>6</v>
      </c>
      <c r="H69" s="6">
        <v>6.5</v>
      </c>
      <c r="I69" s="6">
        <v>6.5</v>
      </c>
      <c r="J69" s="58">
        <f t="shared" si="12"/>
        <v>18.5</v>
      </c>
      <c r="K69" s="59">
        <f t="shared" si="13"/>
        <v>55.5</v>
      </c>
      <c r="L69" s="60">
        <f t="shared" si="14"/>
        <v>484.09999999999997</v>
      </c>
    </row>
    <row r="70" spans="2:12" ht="15" outlineLevel="1">
      <c r="B70" s="56"/>
      <c r="C70" s="51" t="str">
        <f>'СТАРТ М'!M21</f>
        <v>5136Д</v>
      </c>
      <c r="D70" s="57">
        <f>'СТАРТ М'!N21</f>
        <v>2.9</v>
      </c>
      <c r="E70" s="6">
        <v>4.5</v>
      </c>
      <c r="F70" s="6">
        <v>5</v>
      </c>
      <c r="G70" s="6">
        <v>4.5</v>
      </c>
      <c r="H70" s="6">
        <v>4.5</v>
      </c>
      <c r="I70" s="6">
        <v>4</v>
      </c>
      <c r="J70" s="58">
        <f t="shared" si="12"/>
        <v>13.5</v>
      </c>
      <c r="K70" s="59">
        <f t="shared" si="13"/>
        <v>39.15</v>
      </c>
      <c r="L70" s="60">
        <f t="shared" si="14"/>
        <v>484.09999999999997</v>
      </c>
    </row>
    <row r="71" spans="2:12" ht="15" outlineLevel="1">
      <c r="B71" s="56"/>
      <c r="C71" s="66"/>
      <c r="D71" s="61">
        <f>SUM(D65:D70)</f>
        <v>18</v>
      </c>
      <c r="E71" s="67"/>
      <c r="F71" s="67"/>
      <c r="G71" s="67"/>
      <c r="H71" s="67"/>
      <c r="I71" s="67"/>
      <c r="J71" s="58"/>
      <c r="K71" s="62">
        <f>SUM(K65:K70)</f>
        <v>285.34999999999997</v>
      </c>
      <c r="L71" s="60">
        <f t="shared" si="14"/>
        <v>484.09999999999997</v>
      </c>
    </row>
    <row r="72" spans="2:12" ht="15" outlineLevel="1">
      <c r="B72" s="56">
        <f>B65</f>
        <v>2</v>
      </c>
      <c r="C72" s="51" t="str">
        <f>'СТАРТ М'!C22</f>
        <v>103В</v>
      </c>
      <c r="D72" s="57">
        <f>'СТАРТ М'!D22</f>
        <v>1.6</v>
      </c>
      <c r="E72" s="6">
        <v>7.5</v>
      </c>
      <c r="F72" s="6">
        <v>6.5</v>
      </c>
      <c r="G72" s="6">
        <v>7</v>
      </c>
      <c r="H72" s="6">
        <v>7.5</v>
      </c>
      <c r="I72" s="6">
        <v>6</v>
      </c>
      <c r="J72" s="58">
        <f>(SUM(E72:I72)-MAX(E72:I72)-MIN(E72:I72))</f>
        <v>21</v>
      </c>
      <c r="K72" s="59">
        <f>(SUM(E72:I72)-MAX(E72:I72)-MIN(E72:I72))*D72</f>
        <v>33.6</v>
      </c>
      <c r="L72" s="60">
        <f t="shared" si="14"/>
        <v>484.09999999999997</v>
      </c>
    </row>
    <row r="73" spans="2:12" ht="15" outlineLevel="1">
      <c r="B73" s="56">
        <f>B72</f>
        <v>2</v>
      </c>
      <c r="C73" s="51" t="str">
        <f>'СТАРТ М'!E22</f>
        <v>301В</v>
      </c>
      <c r="D73" s="57">
        <f>'СТАРТ М'!F22</f>
        <v>1.9</v>
      </c>
      <c r="E73" s="6">
        <v>7.5</v>
      </c>
      <c r="F73" s="6">
        <v>7</v>
      </c>
      <c r="G73" s="6">
        <v>7.5</v>
      </c>
      <c r="H73" s="6">
        <v>8</v>
      </c>
      <c r="I73" s="6">
        <v>7.5</v>
      </c>
      <c r="J73" s="58">
        <f>(SUM(E73:I73)-MAX(E73:I73)-MIN(E73:I73))</f>
        <v>22.5</v>
      </c>
      <c r="K73" s="59">
        <f>(SUM(E73:I73)-MAX(E73:I73)-MIN(E73:I73))*D73</f>
        <v>42.75</v>
      </c>
      <c r="L73" s="60">
        <f t="shared" si="14"/>
        <v>484.09999999999997</v>
      </c>
    </row>
    <row r="74" spans="2:12" ht="15" outlineLevel="1">
      <c r="B74" s="56">
        <f>B73</f>
        <v>2</v>
      </c>
      <c r="C74" s="51" t="str">
        <f>'СТАРТ М'!G22</f>
        <v>201В</v>
      </c>
      <c r="D74" s="57">
        <f>'СТАРТ М'!H22</f>
        <v>1.8</v>
      </c>
      <c r="E74" s="6">
        <v>7.5</v>
      </c>
      <c r="F74" s="6">
        <v>7</v>
      </c>
      <c r="G74" s="6">
        <v>8</v>
      </c>
      <c r="H74" s="6">
        <v>7.5</v>
      </c>
      <c r="I74" s="6">
        <v>7.5</v>
      </c>
      <c r="J74" s="58">
        <f>(SUM(E74:I74)-MAX(E74:I74)-MIN(E74:I74))</f>
        <v>22.5</v>
      </c>
      <c r="K74" s="59">
        <f>(SUM(E74:I74)-MAX(E74:I74)-MIN(E74:I74))*D74</f>
        <v>40.5</v>
      </c>
      <c r="L74" s="60">
        <f t="shared" si="14"/>
        <v>484.09999999999997</v>
      </c>
    </row>
    <row r="75" spans="2:12" ht="15" outlineLevel="1">
      <c r="B75" s="56">
        <f>B74</f>
        <v>2</v>
      </c>
      <c r="C75" s="51" t="str">
        <f>'СТАРТ М'!I22</f>
        <v>403В</v>
      </c>
      <c r="D75" s="57">
        <f>'СТАРТ М'!J22</f>
        <v>2.1</v>
      </c>
      <c r="E75" s="6">
        <v>7</v>
      </c>
      <c r="F75" s="6">
        <v>6.5</v>
      </c>
      <c r="G75" s="6">
        <v>6.5</v>
      </c>
      <c r="H75" s="6">
        <v>6.5</v>
      </c>
      <c r="I75" s="6">
        <v>7</v>
      </c>
      <c r="J75" s="58">
        <f>(SUM(E75:I75)-MAX(E75:I75)-MIN(E75:I75))</f>
        <v>20</v>
      </c>
      <c r="K75" s="59">
        <f>(SUM(E75:I75)-MAX(E75:I75)-MIN(E75:I75))*D75</f>
        <v>42</v>
      </c>
      <c r="L75" s="60">
        <f t="shared" si="14"/>
        <v>484.09999999999997</v>
      </c>
    </row>
    <row r="76" spans="2:12" ht="15" outlineLevel="1">
      <c r="B76" s="56">
        <f>B75</f>
        <v>2</v>
      </c>
      <c r="C76" s="51" t="str">
        <f>'СТАРТ М'!K22</f>
        <v>5132Д</v>
      </c>
      <c r="D76" s="57">
        <f>'СТАРТ М'!L22</f>
        <v>2.1</v>
      </c>
      <c r="E76" s="6">
        <v>6.5</v>
      </c>
      <c r="F76" s="6">
        <v>6</v>
      </c>
      <c r="G76" s="6">
        <v>6</v>
      </c>
      <c r="H76" s="6">
        <v>6.5</v>
      </c>
      <c r="I76" s="6">
        <v>6.5</v>
      </c>
      <c r="J76" s="58">
        <f>(SUM(E76:I76)-MAX(E76:I76)-MIN(E76:I76))</f>
        <v>19</v>
      </c>
      <c r="K76" s="59">
        <f>(SUM(E76:I76)-MAX(E76:I76)-MIN(E76:I76))*D76</f>
        <v>39.9</v>
      </c>
      <c r="L76" s="60">
        <f t="shared" si="14"/>
        <v>484.09999999999997</v>
      </c>
    </row>
    <row r="77" spans="2:12" ht="15" outlineLevel="1">
      <c r="B77" s="56">
        <f>B76</f>
        <v>2</v>
      </c>
      <c r="C77" s="66"/>
      <c r="D77" s="61">
        <f>SUM(D72:D76)</f>
        <v>9.5</v>
      </c>
      <c r="E77" s="67"/>
      <c r="F77" s="6"/>
      <c r="G77" s="6"/>
      <c r="H77" s="6"/>
      <c r="I77" s="6"/>
      <c r="J77" s="58"/>
      <c r="K77" s="62">
        <f>SUM(K65+K66+K67+K68+K69+K70+K72+K73+K74+K75+K76)</f>
        <v>484.09999999999997</v>
      </c>
      <c r="L77" s="60">
        <f t="shared" si="14"/>
        <v>484.09999999999997</v>
      </c>
    </row>
    <row r="78" spans="1:13" s="1" customFormat="1" ht="15">
      <c r="A78" s="51">
        <v>2</v>
      </c>
      <c r="B78" s="52">
        <f>'СТАРТ М'!B6</f>
        <v>1</v>
      </c>
      <c r="C78" s="53" t="str">
        <f>'СТАРТ М'!C6</f>
        <v>Гюлев Магомед, 1998, Пенза ПОСДЮСШОР</v>
      </c>
      <c r="D78" s="54"/>
      <c r="E78" s="53"/>
      <c r="F78" s="53"/>
      <c r="G78" s="53"/>
      <c r="H78" s="53"/>
      <c r="I78" s="53"/>
      <c r="J78" s="53"/>
      <c r="K78" s="51"/>
      <c r="L78" s="5">
        <f>SUM(K91)</f>
        <v>481.40000000000003</v>
      </c>
      <c r="M78" s="55" t="str">
        <f>'СТАРТ М'!L6</f>
        <v>Кулёмин О.В., Лукаш Т.Г.</v>
      </c>
    </row>
    <row r="79" spans="2:12" ht="15" outlineLevel="1">
      <c r="B79" s="56">
        <f>B78</f>
        <v>1</v>
      </c>
      <c r="C79" s="51" t="str">
        <f>'СТАРТ М'!C7</f>
        <v>105В</v>
      </c>
      <c r="D79" s="57">
        <f>'СТАРТ М'!D7</f>
        <v>2.4</v>
      </c>
      <c r="E79" s="6">
        <v>6</v>
      </c>
      <c r="F79" s="6">
        <v>6.5</v>
      </c>
      <c r="G79" s="6">
        <v>6.5</v>
      </c>
      <c r="H79" s="6">
        <v>7</v>
      </c>
      <c r="I79" s="6">
        <v>7</v>
      </c>
      <c r="J79" s="58">
        <f aca="true" t="shared" si="15" ref="J79:J84">(SUM(E79:I79)-MAX(E79:I79)-MIN(E79:I79))</f>
        <v>20</v>
      </c>
      <c r="K79" s="59">
        <f aca="true" t="shared" si="16" ref="K79:K84">(SUM(E79:I79)-MAX(E79:I79)-MIN(E79:I79))*D79</f>
        <v>48</v>
      </c>
      <c r="L79" s="60">
        <f aca="true" t="shared" si="17" ref="L79:L91">L78</f>
        <v>481.40000000000003</v>
      </c>
    </row>
    <row r="80" spans="2:12" ht="15" outlineLevel="1">
      <c r="B80" s="56"/>
      <c r="C80" s="51" t="str">
        <f>'СТАРТ М'!E7</f>
        <v>405С</v>
      </c>
      <c r="D80" s="57">
        <f>'СТАРТ М'!F7</f>
        <v>2.7</v>
      </c>
      <c r="E80" s="6">
        <v>5</v>
      </c>
      <c r="F80" s="6">
        <v>5.5</v>
      </c>
      <c r="G80" s="6">
        <v>5.5</v>
      </c>
      <c r="H80" s="6">
        <v>6</v>
      </c>
      <c r="I80" s="6">
        <v>6</v>
      </c>
      <c r="J80" s="58">
        <f t="shared" si="15"/>
        <v>17</v>
      </c>
      <c r="K80" s="59">
        <f t="shared" si="16"/>
        <v>45.900000000000006</v>
      </c>
      <c r="L80" s="60">
        <f t="shared" si="17"/>
        <v>481.40000000000003</v>
      </c>
    </row>
    <row r="81" spans="2:12" ht="15" outlineLevel="1">
      <c r="B81" s="56"/>
      <c r="C81" s="51" t="str">
        <f>'СТАРТ М'!G7</f>
        <v>205С</v>
      </c>
      <c r="D81" s="57">
        <f>'СТАРТ М'!H7</f>
        <v>2.8</v>
      </c>
      <c r="E81" s="6">
        <v>6</v>
      </c>
      <c r="F81" s="6">
        <v>7</v>
      </c>
      <c r="G81" s="6">
        <v>7</v>
      </c>
      <c r="H81" s="6">
        <v>7</v>
      </c>
      <c r="I81" s="6">
        <v>7</v>
      </c>
      <c r="J81" s="58">
        <f t="shared" si="15"/>
        <v>21</v>
      </c>
      <c r="K81" s="59">
        <f t="shared" si="16"/>
        <v>58.8</v>
      </c>
      <c r="L81" s="60">
        <f t="shared" si="17"/>
        <v>481.40000000000003</v>
      </c>
    </row>
    <row r="82" spans="2:12" ht="15" outlineLevel="1">
      <c r="B82" s="56"/>
      <c r="C82" s="51" t="str">
        <f>'СТАРТ М'!I7</f>
        <v>305С</v>
      </c>
      <c r="D82" s="57">
        <f>'СТАРТ М'!J7</f>
        <v>2.8</v>
      </c>
      <c r="E82" s="6">
        <v>6</v>
      </c>
      <c r="F82" s="6">
        <v>5.5</v>
      </c>
      <c r="G82" s="6">
        <v>6</v>
      </c>
      <c r="H82" s="6">
        <v>6</v>
      </c>
      <c r="I82" s="6">
        <v>6</v>
      </c>
      <c r="J82" s="58">
        <f t="shared" si="15"/>
        <v>18</v>
      </c>
      <c r="K82" s="59">
        <f t="shared" si="16"/>
        <v>50.4</v>
      </c>
      <c r="L82" s="60">
        <f t="shared" si="17"/>
        <v>481.40000000000003</v>
      </c>
    </row>
    <row r="83" spans="2:12" ht="15" outlineLevel="1">
      <c r="B83" s="56"/>
      <c r="C83" s="51" t="str">
        <f>'СТАРТ М'!K7</f>
        <v>5134Д</v>
      </c>
      <c r="D83" s="57">
        <f>'СТАРТ М'!L7</f>
        <v>2.5</v>
      </c>
      <c r="E83" s="6">
        <v>5.5</v>
      </c>
      <c r="F83" s="6">
        <v>5.5</v>
      </c>
      <c r="G83" s="6">
        <v>7</v>
      </c>
      <c r="H83" s="6">
        <v>5.5</v>
      </c>
      <c r="I83" s="6">
        <v>5.5</v>
      </c>
      <c r="J83" s="58">
        <f t="shared" si="15"/>
        <v>16.5</v>
      </c>
      <c r="K83" s="59">
        <f t="shared" si="16"/>
        <v>41.25</v>
      </c>
      <c r="L83" s="60">
        <f t="shared" si="17"/>
        <v>481.40000000000003</v>
      </c>
    </row>
    <row r="84" spans="2:12" ht="15" outlineLevel="1">
      <c r="B84" s="56"/>
      <c r="C84" s="51" t="str">
        <f>'СТАРТ М'!M7</f>
        <v>5233Д</v>
      </c>
      <c r="D84" s="57">
        <f>'СТАРТ М'!N7</f>
        <v>2.4</v>
      </c>
      <c r="E84" s="6">
        <v>7</v>
      </c>
      <c r="F84" s="6">
        <v>6</v>
      </c>
      <c r="G84" s="6">
        <v>5.5</v>
      </c>
      <c r="H84" s="6">
        <v>6.5</v>
      </c>
      <c r="I84" s="6">
        <v>6.5</v>
      </c>
      <c r="J84" s="58">
        <f t="shared" si="15"/>
        <v>19</v>
      </c>
      <c r="K84" s="59">
        <f t="shared" si="16"/>
        <v>45.6</v>
      </c>
      <c r="L84" s="60">
        <f t="shared" si="17"/>
        <v>481.40000000000003</v>
      </c>
    </row>
    <row r="85" spans="2:12" ht="15" outlineLevel="1">
      <c r="B85" s="56"/>
      <c r="C85" s="66"/>
      <c r="D85" s="61">
        <f>SUM(D79:D84)</f>
        <v>15.6</v>
      </c>
      <c r="E85" s="67"/>
      <c r="F85" s="67"/>
      <c r="G85" s="67"/>
      <c r="H85" s="67"/>
      <c r="I85" s="67"/>
      <c r="J85" s="58"/>
      <c r="K85" s="62">
        <f>SUM(K79:K84)</f>
        <v>289.95</v>
      </c>
      <c r="L85" s="60">
        <f t="shared" si="17"/>
        <v>481.40000000000003</v>
      </c>
    </row>
    <row r="86" spans="2:12" ht="15" outlineLevel="1">
      <c r="B86" s="56">
        <f>B79</f>
        <v>1</v>
      </c>
      <c r="C86" s="51" t="str">
        <f>'СТАРТ М'!C8</f>
        <v>103В</v>
      </c>
      <c r="D86" s="57">
        <f>'СТАРТ М'!D8</f>
        <v>1.6</v>
      </c>
      <c r="E86" s="6">
        <v>5.5</v>
      </c>
      <c r="F86" s="6">
        <v>6</v>
      </c>
      <c r="G86" s="6">
        <v>6.5</v>
      </c>
      <c r="H86" s="6">
        <v>6</v>
      </c>
      <c r="I86" s="6">
        <v>6.5</v>
      </c>
      <c r="J86" s="58">
        <f>(SUM(E86:I86)-MAX(E86:I86)-MIN(E86:I86))</f>
        <v>18.5</v>
      </c>
      <c r="K86" s="59">
        <f>(SUM(E86:I86)-MAX(E86:I86)-MIN(E86:I86))*D86</f>
        <v>29.6</v>
      </c>
      <c r="L86" s="60">
        <f t="shared" si="17"/>
        <v>481.40000000000003</v>
      </c>
    </row>
    <row r="87" spans="2:12" ht="15" outlineLevel="1">
      <c r="B87" s="56">
        <f>B86</f>
        <v>1</v>
      </c>
      <c r="C87" s="51" t="str">
        <f>'СТАРТ М'!E8</f>
        <v>201В</v>
      </c>
      <c r="D87" s="57">
        <f>'СТАРТ М'!F8</f>
        <v>1.8</v>
      </c>
      <c r="E87" s="6">
        <v>7</v>
      </c>
      <c r="F87" s="6">
        <v>6.5</v>
      </c>
      <c r="G87" s="6">
        <v>6.5</v>
      </c>
      <c r="H87" s="6">
        <v>7</v>
      </c>
      <c r="I87" s="6">
        <v>6.5</v>
      </c>
      <c r="J87" s="58">
        <f>(SUM(E87:I87)-MAX(E87:I87)-MIN(E87:I87))</f>
        <v>20</v>
      </c>
      <c r="K87" s="59">
        <f>(SUM(E87:I87)-MAX(E87:I87)-MIN(E87:I87))*D87</f>
        <v>36</v>
      </c>
      <c r="L87" s="60">
        <f t="shared" si="17"/>
        <v>481.40000000000003</v>
      </c>
    </row>
    <row r="88" spans="2:12" ht="15" outlineLevel="1">
      <c r="B88" s="56">
        <f>B87</f>
        <v>1</v>
      </c>
      <c r="C88" s="51" t="str">
        <f>'СТАРТ М'!G8</f>
        <v>301В</v>
      </c>
      <c r="D88" s="57">
        <f>'СТАРТ М'!H8</f>
        <v>1.9</v>
      </c>
      <c r="E88" s="6">
        <v>7.5</v>
      </c>
      <c r="F88" s="6">
        <v>7</v>
      </c>
      <c r="G88" s="6">
        <v>7.5</v>
      </c>
      <c r="H88" s="6">
        <v>7.5</v>
      </c>
      <c r="I88" s="6">
        <v>7.5</v>
      </c>
      <c r="J88" s="58">
        <f>(SUM(E88:I88)-MAX(E88:I88)-MIN(E88:I88))</f>
        <v>22.5</v>
      </c>
      <c r="K88" s="59">
        <f>(SUM(E88:I88)-MAX(E88:I88)-MIN(E88:I88))*D88</f>
        <v>42.75</v>
      </c>
      <c r="L88" s="60">
        <f t="shared" si="17"/>
        <v>481.40000000000003</v>
      </c>
    </row>
    <row r="89" spans="2:12" ht="15" outlineLevel="1">
      <c r="B89" s="56">
        <f>B88</f>
        <v>1</v>
      </c>
      <c r="C89" s="51" t="str">
        <f>'СТАРТ М'!I8</f>
        <v>403В</v>
      </c>
      <c r="D89" s="57">
        <f>'СТАРТ М'!J8</f>
        <v>2.1</v>
      </c>
      <c r="E89" s="6">
        <v>7</v>
      </c>
      <c r="F89" s="6">
        <v>7</v>
      </c>
      <c r="G89" s="6">
        <v>7</v>
      </c>
      <c r="H89" s="6">
        <v>7</v>
      </c>
      <c r="I89" s="6">
        <v>7</v>
      </c>
      <c r="J89" s="58">
        <f>(SUM(E89:I89)-MAX(E89:I89)-MIN(E89:I89))</f>
        <v>21</v>
      </c>
      <c r="K89" s="59">
        <f>(SUM(E89:I89)-MAX(E89:I89)-MIN(E89:I89))*D89</f>
        <v>44.1</v>
      </c>
      <c r="L89" s="60">
        <f t="shared" si="17"/>
        <v>481.40000000000003</v>
      </c>
    </row>
    <row r="90" spans="2:12" ht="15" outlineLevel="1">
      <c r="B90" s="56">
        <f>B89</f>
        <v>1</v>
      </c>
      <c r="C90" s="51" t="str">
        <f>'СТАРТ М'!K8</f>
        <v>5231Д</v>
      </c>
      <c r="D90" s="57">
        <f>'СТАРТ М'!L8</f>
        <v>2</v>
      </c>
      <c r="E90" s="6">
        <v>6.5</v>
      </c>
      <c r="F90" s="6">
        <v>6.5</v>
      </c>
      <c r="G90" s="6">
        <v>6.5</v>
      </c>
      <c r="H90" s="6">
        <v>6.5</v>
      </c>
      <c r="I90" s="6">
        <v>6.5</v>
      </c>
      <c r="J90" s="58">
        <f>(SUM(E90:I90)-MAX(E90:I90)-MIN(E90:I90))</f>
        <v>19.5</v>
      </c>
      <c r="K90" s="59">
        <f>(SUM(E90:I90)-MAX(E90:I90)-MIN(E90:I90))*D90</f>
        <v>39</v>
      </c>
      <c r="L90" s="60">
        <f t="shared" si="17"/>
        <v>481.40000000000003</v>
      </c>
    </row>
    <row r="91" spans="2:12" ht="15" outlineLevel="1">
      <c r="B91" s="56">
        <f>B90</f>
        <v>1</v>
      </c>
      <c r="C91" s="66"/>
      <c r="D91" s="61">
        <f>SUM(D86:D90)</f>
        <v>9.4</v>
      </c>
      <c r="E91" s="67"/>
      <c r="F91" s="6"/>
      <c r="G91" s="6"/>
      <c r="H91" s="6"/>
      <c r="I91" s="6"/>
      <c r="J91" s="58"/>
      <c r="K91" s="62">
        <f>SUM(K79+K80+K81+K82+K83+K84+K86+K87+K88+K89+K90)</f>
        <v>481.40000000000003</v>
      </c>
      <c r="L91" s="60">
        <f t="shared" si="17"/>
        <v>481.40000000000003</v>
      </c>
    </row>
    <row r="92" spans="1:13" s="1" customFormat="1" ht="15">
      <c r="A92" s="51">
        <v>3</v>
      </c>
      <c r="B92" s="52">
        <f>'СТАРТ М'!B104</f>
        <v>8</v>
      </c>
      <c r="C92" s="53" t="str">
        <f>'СТАРТ М'!C104</f>
        <v>Просвирнин Дмитрий, 1993, Пенза, ПОСДЮСШОР</v>
      </c>
      <c r="D92" s="54"/>
      <c r="E92" s="53"/>
      <c r="F92" s="53"/>
      <c r="G92" s="53"/>
      <c r="H92" s="53"/>
      <c r="I92" s="53"/>
      <c r="J92" s="53"/>
      <c r="K92" s="51"/>
      <c r="L92" s="5">
        <f>SUM(K105)</f>
        <v>474.4</v>
      </c>
      <c r="M92" s="55" t="str">
        <f>'СТАРТ М'!L104</f>
        <v>Макаренко А.А.</v>
      </c>
    </row>
    <row r="93" spans="2:12" ht="15" outlineLevel="1">
      <c r="B93" s="56">
        <f>B92</f>
        <v>8</v>
      </c>
      <c r="C93" s="51" t="str">
        <f>'СТАРТ М'!C105</f>
        <v>405В</v>
      </c>
      <c r="D93" s="57">
        <f>'СТАРТ М'!D105</f>
        <v>3</v>
      </c>
      <c r="E93" s="6">
        <v>5.5</v>
      </c>
      <c r="F93" s="6">
        <v>6.5</v>
      </c>
      <c r="G93" s="6">
        <v>6</v>
      </c>
      <c r="H93" s="6">
        <v>5.5</v>
      </c>
      <c r="I93" s="6">
        <v>6</v>
      </c>
      <c r="J93" s="58">
        <f aca="true" t="shared" si="18" ref="J93:J98">(SUM(E93:I93)-MAX(E93:I93)-MIN(E93:I93))</f>
        <v>17.5</v>
      </c>
      <c r="K93" s="59">
        <f aca="true" t="shared" si="19" ref="K93:K98">(SUM(E93:I93)-MAX(E93:I93)-MIN(E93:I93))*D93</f>
        <v>52.5</v>
      </c>
      <c r="L93" s="60">
        <f aca="true" t="shared" si="20" ref="L93:L105">L92</f>
        <v>474.4</v>
      </c>
    </row>
    <row r="94" spans="2:12" ht="15" outlineLevel="1">
      <c r="B94" s="56"/>
      <c r="C94" s="51" t="str">
        <f>'СТАРТ М'!E105</f>
        <v>105В</v>
      </c>
      <c r="D94" s="57">
        <f>'СТАРТ М'!F105</f>
        <v>2.4</v>
      </c>
      <c r="E94" s="6">
        <v>6</v>
      </c>
      <c r="F94" s="6">
        <v>7</v>
      </c>
      <c r="G94" s="6">
        <v>7.5</v>
      </c>
      <c r="H94" s="6">
        <v>7</v>
      </c>
      <c r="I94" s="6">
        <v>7</v>
      </c>
      <c r="J94" s="58">
        <f t="shared" si="18"/>
        <v>21</v>
      </c>
      <c r="K94" s="59">
        <f t="shared" si="19"/>
        <v>50.4</v>
      </c>
      <c r="L94" s="60">
        <f t="shared" si="20"/>
        <v>474.4</v>
      </c>
    </row>
    <row r="95" spans="2:12" ht="15" outlineLevel="1">
      <c r="B95" s="56"/>
      <c r="C95" s="51" t="str">
        <f>'СТАРТ М'!G105</f>
        <v>5152В</v>
      </c>
      <c r="D95" s="57">
        <f>'СТАРТ М'!H105</f>
        <v>3</v>
      </c>
      <c r="E95" s="6">
        <v>5.5</v>
      </c>
      <c r="F95" s="6">
        <v>7</v>
      </c>
      <c r="G95" s="6">
        <v>6.5</v>
      </c>
      <c r="H95" s="6">
        <v>7</v>
      </c>
      <c r="I95" s="6">
        <v>7</v>
      </c>
      <c r="J95" s="58">
        <f t="shared" si="18"/>
        <v>20.5</v>
      </c>
      <c r="K95" s="59">
        <f t="shared" si="19"/>
        <v>61.5</v>
      </c>
      <c r="L95" s="60">
        <f t="shared" si="20"/>
        <v>474.4</v>
      </c>
    </row>
    <row r="96" spans="2:12" ht="15" outlineLevel="1">
      <c r="B96" s="56"/>
      <c r="C96" s="51" t="str">
        <f>'СТАРТ М'!I105</f>
        <v>5235Д</v>
      </c>
      <c r="D96" s="57">
        <f>'СТАРТ М'!J105</f>
        <v>2.8</v>
      </c>
      <c r="E96" s="6">
        <v>6</v>
      </c>
      <c r="F96" s="6">
        <v>7</v>
      </c>
      <c r="G96" s="6">
        <v>7</v>
      </c>
      <c r="H96" s="6">
        <v>7</v>
      </c>
      <c r="I96" s="6">
        <v>6</v>
      </c>
      <c r="J96" s="58">
        <f t="shared" si="18"/>
        <v>20</v>
      </c>
      <c r="K96" s="59">
        <f t="shared" si="19"/>
        <v>56</v>
      </c>
      <c r="L96" s="60">
        <f t="shared" si="20"/>
        <v>474.4</v>
      </c>
    </row>
    <row r="97" spans="2:12" ht="15" outlineLevel="1">
      <c r="B97" s="56"/>
      <c r="C97" s="51" t="str">
        <f>'СТАРТ М'!K105</f>
        <v>205В</v>
      </c>
      <c r="D97" s="57">
        <f>'СТАРТ М'!L105</f>
        <v>3</v>
      </c>
      <c r="E97" s="6">
        <v>5</v>
      </c>
      <c r="F97" s="6">
        <v>5</v>
      </c>
      <c r="G97" s="6">
        <v>6</v>
      </c>
      <c r="H97" s="6">
        <v>5.5</v>
      </c>
      <c r="I97" s="6">
        <v>5</v>
      </c>
      <c r="J97" s="58">
        <f t="shared" si="18"/>
        <v>15.5</v>
      </c>
      <c r="K97" s="59">
        <f t="shared" si="19"/>
        <v>46.5</v>
      </c>
      <c r="L97" s="60">
        <f t="shared" si="20"/>
        <v>474.4</v>
      </c>
    </row>
    <row r="98" spans="2:12" ht="15" outlineLevel="1">
      <c r="B98" s="56"/>
      <c r="C98" s="51" t="str">
        <f>'СТАРТ М'!M105</f>
        <v>305В</v>
      </c>
      <c r="D98" s="57">
        <f>'СТАРТ М'!N105</f>
        <v>3</v>
      </c>
      <c r="E98" s="6">
        <v>5</v>
      </c>
      <c r="F98" s="6">
        <v>5</v>
      </c>
      <c r="G98" s="6">
        <v>5</v>
      </c>
      <c r="H98" s="6">
        <v>4.5</v>
      </c>
      <c r="I98" s="6">
        <v>4</v>
      </c>
      <c r="J98" s="58">
        <f t="shared" si="18"/>
        <v>14.5</v>
      </c>
      <c r="K98" s="59">
        <f t="shared" si="19"/>
        <v>43.5</v>
      </c>
      <c r="L98" s="60">
        <f t="shared" si="20"/>
        <v>474.4</v>
      </c>
    </row>
    <row r="99" spans="2:12" ht="15" outlineLevel="1">
      <c r="B99" s="56"/>
      <c r="C99" s="66"/>
      <c r="D99" s="61">
        <f>SUM(D93:D98)</f>
        <v>17.2</v>
      </c>
      <c r="E99" s="67"/>
      <c r="F99" s="67"/>
      <c r="G99" s="67"/>
      <c r="H99" s="67"/>
      <c r="I99" s="67"/>
      <c r="J99" s="58"/>
      <c r="K99" s="62">
        <f>SUM(K93:K98)</f>
        <v>310.4</v>
      </c>
      <c r="L99" s="60">
        <f t="shared" si="20"/>
        <v>474.4</v>
      </c>
    </row>
    <row r="100" spans="2:12" ht="15" outlineLevel="1">
      <c r="B100" s="56">
        <f>B93</f>
        <v>8</v>
      </c>
      <c r="C100" s="51" t="str">
        <f>'СТАРТ М'!C106</f>
        <v>403В</v>
      </c>
      <c r="D100" s="57">
        <f>'СТАРТ М'!D106</f>
        <v>2.1</v>
      </c>
      <c r="E100" s="6">
        <v>5</v>
      </c>
      <c r="F100" s="6">
        <v>5</v>
      </c>
      <c r="G100" s="6">
        <v>5.5</v>
      </c>
      <c r="H100" s="6">
        <v>5</v>
      </c>
      <c r="I100" s="6">
        <v>4.5</v>
      </c>
      <c r="J100" s="58">
        <f>(SUM(E100:I100)-MAX(E100:I100)-MIN(E100:I100))</f>
        <v>15</v>
      </c>
      <c r="K100" s="59">
        <f>(SUM(E100:I100)-MAX(E100:I100)-MIN(E100:I100))*D100</f>
        <v>31.5</v>
      </c>
      <c r="L100" s="60">
        <f t="shared" si="20"/>
        <v>474.4</v>
      </c>
    </row>
    <row r="101" spans="2:12" ht="15" outlineLevel="1">
      <c r="B101" s="56">
        <f>B100</f>
        <v>8</v>
      </c>
      <c r="C101" s="51" t="str">
        <f>'СТАРТ М'!E106</f>
        <v>103В</v>
      </c>
      <c r="D101" s="57">
        <f>'СТАРТ М'!F106</f>
        <v>1.6</v>
      </c>
      <c r="E101" s="6">
        <v>6</v>
      </c>
      <c r="F101" s="6">
        <v>7</v>
      </c>
      <c r="G101" s="6">
        <v>7</v>
      </c>
      <c r="H101" s="6">
        <v>6.5</v>
      </c>
      <c r="I101" s="6">
        <v>6</v>
      </c>
      <c r="J101" s="58">
        <f>(SUM(E101:I101)-MAX(E101:I101)-MIN(E101:I101))</f>
        <v>19.5</v>
      </c>
      <c r="K101" s="59">
        <f>(SUM(E101:I101)-MAX(E101:I101)-MIN(E101:I101))*D101</f>
        <v>31.200000000000003</v>
      </c>
      <c r="L101" s="60">
        <f t="shared" si="20"/>
        <v>474.4</v>
      </c>
    </row>
    <row r="102" spans="2:12" ht="15" outlineLevel="1">
      <c r="B102" s="56">
        <f>B101</f>
        <v>8</v>
      </c>
      <c r="C102" s="51" t="str">
        <f>'СТАРТ М'!G106</f>
        <v>201В</v>
      </c>
      <c r="D102" s="57">
        <f>'СТАРТ М'!H106</f>
        <v>1.8</v>
      </c>
      <c r="E102" s="6">
        <v>6.5</v>
      </c>
      <c r="F102" s="6">
        <v>6.5</v>
      </c>
      <c r="G102" s="6">
        <v>6.5</v>
      </c>
      <c r="H102" s="6">
        <v>6</v>
      </c>
      <c r="I102" s="6">
        <v>6</v>
      </c>
      <c r="J102" s="58">
        <f>(SUM(E102:I102)-MAX(E102:I102)-MIN(E102:I102))</f>
        <v>19</v>
      </c>
      <c r="K102" s="59">
        <f>(SUM(E102:I102)-MAX(E102:I102)-MIN(E102:I102))*D102</f>
        <v>34.2</v>
      </c>
      <c r="L102" s="60">
        <f t="shared" si="20"/>
        <v>474.4</v>
      </c>
    </row>
    <row r="103" spans="2:12" ht="15" outlineLevel="1">
      <c r="B103" s="56">
        <f>B102</f>
        <v>8</v>
      </c>
      <c r="C103" s="51" t="str">
        <f>'СТАРТ М'!I106</f>
        <v>301В</v>
      </c>
      <c r="D103" s="57">
        <f>'СТАРТ М'!J106</f>
        <v>1.9</v>
      </c>
      <c r="E103" s="6">
        <v>6</v>
      </c>
      <c r="F103" s="6">
        <v>7</v>
      </c>
      <c r="G103" s="6">
        <v>7</v>
      </c>
      <c r="H103" s="6">
        <v>5.5</v>
      </c>
      <c r="I103" s="6">
        <v>6</v>
      </c>
      <c r="J103" s="58">
        <f>(SUM(E103:I103)-MAX(E103:I103)-MIN(E103:I103))</f>
        <v>19</v>
      </c>
      <c r="K103" s="59">
        <f>(SUM(E103:I103)-MAX(E103:I103)-MIN(E103:I103))*D103</f>
        <v>36.1</v>
      </c>
      <c r="L103" s="60">
        <f t="shared" si="20"/>
        <v>474.4</v>
      </c>
    </row>
    <row r="104" spans="2:12" ht="15" outlineLevel="1">
      <c r="B104" s="56">
        <f>B103</f>
        <v>8</v>
      </c>
      <c r="C104" s="51" t="str">
        <f>'СТАРТ М'!K106</f>
        <v>5231Д</v>
      </c>
      <c r="D104" s="57">
        <f>'СТАРТ М'!L106</f>
        <v>2</v>
      </c>
      <c r="E104" s="6">
        <v>5</v>
      </c>
      <c r="F104" s="6">
        <v>5.5</v>
      </c>
      <c r="G104" s="6">
        <v>6</v>
      </c>
      <c r="H104" s="6">
        <v>5</v>
      </c>
      <c r="I104" s="6">
        <v>4.5</v>
      </c>
      <c r="J104" s="58">
        <f>(SUM(E104:I104)-MAX(E104:I104)-MIN(E104:I104))</f>
        <v>15.5</v>
      </c>
      <c r="K104" s="59">
        <f>(SUM(E104:I104)-MAX(E104:I104)-MIN(E104:I104))*D104</f>
        <v>31</v>
      </c>
      <c r="L104" s="60">
        <f t="shared" si="20"/>
        <v>474.4</v>
      </c>
    </row>
    <row r="105" spans="2:12" ht="15" outlineLevel="1">
      <c r="B105" s="56">
        <f>B104</f>
        <v>8</v>
      </c>
      <c r="C105" s="66"/>
      <c r="D105" s="61">
        <f>SUM(D100:D104)</f>
        <v>9.4</v>
      </c>
      <c r="E105" s="67"/>
      <c r="F105" s="6"/>
      <c r="G105" s="6"/>
      <c r="H105" s="6"/>
      <c r="I105" s="6"/>
      <c r="J105" s="58"/>
      <c r="K105" s="62">
        <f>SUM(K93+K94+K95+K96+K97+K98+K100+K101+K102+K103+K104)</f>
        <v>474.4</v>
      </c>
      <c r="L105" s="60">
        <f t="shared" si="20"/>
        <v>474.4</v>
      </c>
    </row>
    <row r="106" spans="1:13" s="1" customFormat="1" ht="15">
      <c r="A106" s="51">
        <v>4</v>
      </c>
      <c r="B106" s="52">
        <f>'СТАРТ М'!B118</f>
        <v>9</v>
      </c>
      <c r="C106" s="53" t="str">
        <f>'СТАРТ М'!C118</f>
        <v>Суханкин Виталий, 1996, Пенза, ПОСДЮСШОР</v>
      </c>
      <c r="D106" s="54"/>
      <c r="E106" s="53"/>
      <c r="F106" s="53"/>
      <c r="G106" s="53"/>
      <c r="H106" s="53"/>
      <c r="I106" s="53"/>
      <c r="J106" s="53"/>
      <c r="K106" s="51"/>
      <c r="L106" s="5">
        <f>SUM(K119)</f>
        <v>453.45</v>
      </c>
      <c r="M106" s="55" t="str">
        <f>'СТАРТ М'!L118</f>
        <v>Макаренко А.А.</v>
      </c>
    </row>
    <row r="107" spans="2:12" ht="15" outlineLevel="1">
      <c r="B107" s="56">
        <f>B106</f>
        <v>9</v>
      </c>
      <c r="C107" s="51" t="str">
        <f>'СТАРТ М'!C119</f>
        <v>105В</v>
      </c>
      <c r="D107" s="57">
        <f>'СТАРТ М'!D119</f>
        <v>2.4</v>
      </c>
      <c r="E107" s="6">
        <v>7.5</v>
      </c>
      <c r="F107" s="6">
        <v>7</v>
      </c>
      <c r="G107" s="6">
        <v>6.5</v>
      </c>
      <c r="H107" s="6">
        <v>7</v>
      </c>
      <c r="I107" s="6">
        <v>7</v>
      </c>
      <c r="J107" s="58">
        <f aca="true" t="shared" si="21" ref="J107:J112">(SUM(E107:I107)-MAX(E107:I107)-MIN(E107:I107))</f>
        <v>21</v>
      </c>
      <c r="K107" s="59">
        <f aca="true" t="shared" si="22" ref="K107:K112">(SUM(E107:I107)-MAX(E107:I107)-MIN(E107:I107))*D107</f>
        <v>50.4</v>
      </c>
      <c r="L107" s="60">
        <f aca="true" t="shared" si="23" ref="L107:L119">L106</f>
        <v>453.45</v>
      </c>
    </row>
    <row r="108" spans="2:12" ht="15" outlineLevel="1">
      <c r="B108" s="56"/>
      <c r="C108" s="51" t="str">
        <f>'СТАРТ М'!E119</f>
        <v>405С</v>
      </c>
      <c r="D108" s="57">
        <f>'СТАРТ М'!F119</f>
        <v>2.7</v>
      </c>
      <c r="E108" s="6">
        <v>6.5</v>
      </c>
      <c r="F108" s="6">
        <v>7</v>
      </c>
      <c r="G108" s="6">
        <v>6</v>
      </c>
      <c r="H108" s="6">
        <v>7</v>
      </c>
      <c r="I108" s="6">
        <v>6.5</v>
      </c>
      <c r="J108" s="58">
        <f t="shared" si="21"/>
        <v>20</v>
      </c>
      <c r="K108" s="59">
        <f t="shared" si="22"/>
        <v>54</v>
      </c>
      <c r="L108" s="60">
        <f t="shared" si="23"/>
        <v>453.45</v>
      </c>
    </row>
    <row r="109" spans="2:12" ht="15" outlineLevel="1">
      <c r="B109" s="56"/>
      <c r="C109" s="51" t="str">
        <f>'СТАРТ М'!G119</f>
        <v>205С</v>
      </c>
      <c r="D109" s="57">
        <f>'СТАРТ М'!H119</f>
        <v>2.8</v>
      </c>
      <c r="E109" s="6">
        <v>6</v>
      </c>
      <c r="F109" s="6">
        <v>7</v>
      </c>
      <c r="G109" s="6">
        <v>6.5</v>
      </c>
      <c r="H109" s="6">
        <v>7</v>
      </c>
      <c r="I109" s="6">
        <v>6</v>
      </c>
      <c r="J109" s="58">
        <f t="shared" si="21"/>
        <v>19.5</v>
      </c>
      <c r="K109" s="59">
        <f t="shared" si="22"/>
        <v>54.599999999999994</v>
      </c>
      <c r="L109" s="60">
        <f t="shared" si="23"/>
        <v>453.45</v>
      </c>
    </row>
    <row r="110" spans="2:12" ht="15" outlineLevel="1">
      <c r="B110" s="56"/>
      <c r="C110" s="51" t="str">
        <f>'СТАРТ М'!I119</f>
        <v>305С</v>
      </c>
      <c r="D110" s="57">
        <f>'СТАРТ М'!J119</f>
        <v>2.8</v>
      </c>
      <c r="E110" s="6">
        <v>2.5</v>
      </c>
      <c r="F110" s="6">
        <v>3</v>
      </c>
      <c r="G110" s="6">
        <v>3</v>
      </c>
      <c r="H110" s="6">
        <v>2.5</v>
      </c>
      <c r="I110" s="6">
        <v>2</v>
      </c>
      <c r="J110" s="58">
        <f t="shared" si="21"/>
        <v>8</v>
      </c>
      <c r="K110" s="59">
        <f t="shared" si="22"/>
        <v>22.4</v>
      </c>
      <c r="L110" s="60">
        <f t="shared" si="23"/>
        <v>453.45</v>
      </c>
    </row>
    <row r="111" spans="2:12" ht="15" outlineLevel="1">
      <c r="B111" s="56"/>
      <c r="C111" s="51" t="str">
        <f>'СТАРТ М'!K119</f>
        <v>5134Д</v>
      </c>
      <c r="D111" s="57">
        <f>'СТАРТ М'!L119</f>
        <v>2.5</v>
      </c>
      <c r="E111" s="6">
        <v>7</v>
      </c>
      <c r="F111" s="6">
        <v>7</v>
      </c>
      <c r="G111" s="6">
        <v>7</v>
      </c>
      <c r="H111" s="6">
        <v>7</v>
      </c>
      <c r="I111" s="6">
        <v>7</v>
      </c>
      <c r="J111" s="58">
        <f t="shared" si="21"/>
        <v>21</v>
      </c>
      <c r="K111" s="59">
        <f t="shared" si="22"/>
        <v>52.5</v>
      </c>
      <c r="L111" s="60">
        <f t="shared" si="23"/>
        <v>453.45</v>
      </c>
    </row>
    <row r="112" spans="2:12" ht="15" outlineLevel="1">
      <c r="B112" s="56"/>
      <c r="C112" s="51" t="str">
        <f>'СТАРТ М'!M119</f>
        <v>5235Д</v>
      </c>
      <c r="D112" s="57">
        <f>'СТАРТ М'!N119</f>
        <v>2.8</v>
      </c>
      <c r="E112" s="6">
        <v>6</v>
      </c>
      <c r="F112" s="6">
        <v>6</v>
      </c>
      <c r="G112" s="6">
        <v>6</v>
      </c>
      <c r="H112" s="6">
        <v>6</v>
      </c>
      <c r="I112" s="6">
        <v>4.5</v>
      </c>
      <c r="J112" s="58">
        <f t="shared" si="21"/>
        <v>18</v>
      </c>
      <c r="K112" s="59">
        <f t="shared" si="22"/>
        <v>50.4</v>
      </c>
      <c r="L112" s="60">
        <f t="shared" si="23"/>
        <v>453.45</v>
      </c>
    </row>
    <row r="113" spans="2:12" ht="15" outlineLevel="1">
      <c r="B113" s="56"/>
      <c r="C113" s="66"/>
      <c r="D113" s="61">
        <f>SUM(D107:D112)</f>
        <v>16</v>
      </c>
      <c r="E113" s="67"/>
      <c r="F113" s="67"/>
      <c r="G113" s="67"/>
      <c r="H113" s="67"/>
      <c r="I113" s="67"/>
      <c r="J113" s="58"/>
      <c r="K113" s="62">
        <f>SUM(K107:K112)</f>
        <v>284.3</v>
      </c>
      <c r="L113" s="60">
        <f t="shared" si="23"/>
        <v>453.45</v>
      </c>
    </row>
    <row r="114" spans="2:12" ht="15" outlineLevel="1">
      <c r="B114" s="56">
        <f>B107</f>
        <v>9</v>
      </c>
      <c r="C114" s="51" t="str">
        <f>'СТАРТ М'!C120</f>
        <v>103В</v>
      </c>
      <c r="D114" s="57">
        <f>'СТАРТ М'!D120</f>
        <v>1.6</v>
      </c>
      <c r="E114" s="6">
        <v>6.5</v>
      </c>
      <c r="F114" s="6">
        <v>7</v>
      </c>
      <c r="G114" s="6">
        <v>6.5</v>
      </c>
      <c r="H114" s="6">
        <v>7</v>
      </c>
      <c r="I114" s="6">
        <v>6.5</v>
      </c>
      <c r="J114" s="58">
        <f>(SUM(E114:I114)-MAX(E114:I114)-MIN(E114:I114))</f>
        <v>20</v>
      </c>
      <c r="K114" s="59">
        <f>(SUM(E114:I114)-MAX(E114:I114)-MIN(E114:I114))*D114</f>
        <v>32</v>
      </c>
      <c r="L114" s="60">
        <f t="shared" si="23"/>
        <v>453.45</v>
      </c>
    </row>
    <row r="115" spans="2:12" ht="15" outlineLevel="1">
      <c r="B115" s="56">
        <f>B114</f>
        <v>9</v>
      </c>
      <c r="C115" s="51" t="str">
        <f>'СТАРТ М'!E120</f>
        <v>403В</v>
      </c>
      <c r="D115" s="57">
        <f>'СТАРТ М'!F120</f>
        <v>2.1</v>
      </c>
      <c r="E115" s="6">
        <v>6</v>
      </c>
      <c r="F115" s="6">
        <v>6.5</v>
      </c>
      <c r="G115" s="6">
        <v>6.5</v>
      </c>
      <c r="H115" s="6">
        <v>6.5</v>
      </c>
      <c r="I115" s="6">
        <v>6</v>
      </c>
      <c r="J115" s="58">
        <f>(SUM(E115:I115)-MAX(E115:I115)-MIN(E115:I115))</f>
        <v>19</v>
      </c>
      <c r="K115" s="59">
        <f>(SUM(E115:I115)-MAX(E115:I115)-MIN(E115:I115))*D115</f>
        <v>39.9</v>
      </c>
      <c r="L115" s="60">
        <f t="shared" si="23"/>
        <v>453.45</v>
      </c>
    </row>
    <row r="116" spans="2:12" ht="15" outlineLevel="1">
      <c r="B116" s="56">
        <f>B115</f>
        <v>9</v>
      </c>
      <c r="C116" s="51" t="str">
        <f>'СТАРТ М'!G120</f>
        <v>201В</v>
      </c>
      <c r="D116" s="57">
        <f>'СТАРТ М'!H120</f>
        <v>1.8</v>
      </c>
      <c r="E116" s="6">
        <v>6.5</v>
      </c>
      <c r="F116" s="6">
        <v>6.5</v>
      </c>
      <c r="G116" s="6">
        <v>6</v>
      </c>
      <c r="H116" s="6">
        <v>5</v>
      </c>
      <c r="I116" s="6">
        <v>4.5</v>
      </c>
      <c r="J116" s="58">
        <f>(SUM(E116:I116)-MAX(E116:I116)-MIN(E116:I116))</f>
        <v>17.5</v>
      </c>
      <c r="K116" s="59">
        <f>(SUM(E116:I116)-MAX(E116:I116)-MIN(E116:I116))*D116</f>
        <v>31.5</v>
      </c>
      <c r="L116" s="60">
        <f t="shared" si="23"/>
        <v>453.45</v>
      </c>
    </row>
    <row r="117" spans="2:12" ht="15" outlineLevel="1">
      <c r="B117" s="56">
        <f>B116</f>
        <v>9</v>
      </c>
      <c r="C117" s="51" t="str">
        <f>'СТАРТ М'!I120</f>
        <v>301В</v>
      </c>
      <c r="D117" s="57">
        <f>'СТАРТ М'!J120</f>
        <v>1.9</v>
      </c>
      <c r="E117" s="6">
        <v>5</v>
      </c>
      <c r="F117" s="6">
        <v>4</v>
      </c>
      <c r="G117" s="6">
        <v>4</v>
      </c>
      <c r="H117" s="6">
        <v>4.5</v>
      </c>
      <c r="I117" s="6">
        <v>3.5</v>
      </c>
      <c r="J117" s="58">
        <f>(SUM(E117:I117)-MAX(E117:I117)-MIN(E117:I117))</f>
        <v>12.5</v>
      </c>
      <c r="K117" s="59">
        <f>(SUM(E117:I117)-MAX(E117:I117)-MIN(E117:I117))*D117</f>
        <v>23.75</v>
      </c>
      <c r="L117" s="60">
        <f t="shared" si="23"/>
        <v>453.45</v>
      </c>
    </row>
    <row r="118" spans="2:12" ht="15" outlineLevel="1">
      <c r="B118" s="56">
        <f>B117</f>
        <v>9</v>
      </c>
      <c r="C118" s="51" t="str">
        <f>'СТАРТ М'!K120</f>
        <v>5132Д</v>
      </c>
      <c r="D118" s="57">
        <f>'СТАРТ М'!L120</f>
        <v>2.1</v>
      </c>
      <c r="E118" s="6">
        <v>7</v>
      </c>
      <c r="F118" s="6">
        <v>7</v>
      </c>
      <c r="G118" s="6">
        <v>6.5</v>
      </c>
      <c r="H118" s="6">
        <v>6.5</v>
      </c>
      <c r="I118" s="6">
        <v>6.5</v>
      </c>
      <c r="J118" s="58">
        <f>(SUM(E118:I118)-MAX(E118:I118)-MIN(E118:I118))</f>
        <v>20</v>
      </c>
      <c r="K118" s="59">
        <f>(SUM(E118:I118)-MAX(E118:I118)-MIN(E118:I118))*D118</f>
        <v>42</v>
      </c>
      <c r="L118" s="60">
        <f t="shared" si="23"/>
        <v>453.45</v>
      </c>
    </row>
    <row r="119" spans="2:12" ht="15" outlineLevel="1">
      <c r="B119" s="56">
        <f>B118</f>
        <v>9</v>
      </c>
      <c r="C119" s="66"/>
      <c r="D119" s="61">
        <f>SUM(D114:D118)</f>
        <v>9.5</v>
      </c>
      <c r="E119" s="67"/>
      <c r="F119" s="6"/>
      <c r="G119" s="6"/>
      <c r="H119" s="6"/>
      <c r="I119" s="6"/>
      <c r="J119" s="58"/>
      <c r="K119" s="62">
        <f>SUM(K107+K108+K109+K110+K111+K112+K114+K115+K116+K117+K118)</f>
        <v>453.45</v>
      </c>
      <c r="L119" s="60">
        <f t="shared" si="23"/>
        <v>453.45</v>
      </c>
    </row>
    <row r="120" spans="1:13" s="1" customFormat="1" ht="15">
      <c r="A120" s="51">
        <v>5</v>
      </c>
      <c r="B120" s="52">
        <f>'СТАРТ М'!B34</f>
        <v>3</v>
      </c>
      <c r="C120" s="53" t="str">
        <f>'СТАРТ М'!C34</f>
        <v>Дятлов Глеб, 1996, Пенза, ПОСДЮСШОР</v>
      </c>
      <c r="D120" s="54"/>
      <c r="E120" s="53"/>
      <c r="F120" s="53"/>
      <c r="G120" s="53"/>
      <c r="H120" s="53"/>
      <c r="I120" s="53"/>
      <c r="J120" s="53"/>
      <c r="K120" s="51"/>
      <c r="L120" s="5">
        <f>SUM(K133)</f>
        <v>404.15</v>
      </c>
      <c r="M120" s="55" t="str">
        <f>'СТАРТ М'!L34</f>
        <v>Кулемин О.В., Лукаш Т.Г.</v>
      </c>
    </row>
    <row r="121" spans="2:12" ht="15" outlineLevel="1">
      <c r="B121" s="56">
        <f>B120</f>
        <v>3</v>
      </c>
      <c r="C121" s="51" t="str">
        <f>'СТАРТ М'!C35</f>
        <v>105В</v>
      </c>
      <c r="D121" s="57">
        <f>'СТАРТ М'!D35</f>
        <v>2.4</v>
      </c>
      <c r="E121" s="6">
        <v>6</v>
      </c>
      <c r="F121" s="6">
        <v>6</v>
      </c>
      <c r="G121" s="6">
        <v>5.5</v>
      </c>
      <c r="H121" s="6">
        <v>6.5</v>
      </c>
      <c r="I121" s="6">
        <v>6</v>
      </c>
      <c r="J121" s="58">
        <f aca="true" t="shared" si="24" ref="J121:J126">(SUM(E121:I121)-MAX(E121:I121)-MIN(E121:I121))</f>
        <v>18</v>
      </c>
      <c r="K121" s="59">
        <f aca="true" t="shared" si="25" ref="K121:K126">(SUM(E121:I121)-MAX(E121:I121)-MIN(E121:I121))*D121</f>
        <v>43.199999999999996</v>
      </c>
      <c r="L121" s="60">
        <f aca="true" t="shared" si="26" ref="L121:L133">L120</f>
        <v>404.15</v>
      </c>
    </row>
    <row r="122" spans="2:12" ht="15" outlineLevel="1">
      <c r="B122" s="56"/>
      <c r="C122" s="51" t="str">
        <f>'СТАРТ М'!E35</f>
        <v>405С</v>
      </c>
      <c r="D122" s="57">
        <f>'СТАРТ М'!F35</f>
        <v>2.7</v>
      </c>
      <c r="E122" s="6">
        <v>2.5</v>
      </c>
      <c r="F122" s="6">
        <v>3</v>
      </c>
      <c r="G122" s="6">
        <v>3</v>
      </c>
      <c r="H122" s="6">
        <v>3</v>
      </c>
      <c r="I122" s="6">
        <v>3</v>
      </c>
      <c r="J122" s="58">
        <f t="shared" si="24"/>
        <v>9</v>
      </c>
      <c r="K122" s="59">
        <f t="shared" si="25"/>
        <v>24.3</v>
      </c>
      <c r="L122" s="60">
        <f t="shared" si="26"/>
        <v>404.15</v>
      </c>
    </row>
    <row r="123" spans="2:12" ht="15" outlineLevel="1">
      <c r="B123" s="56"/>
      <c r="C123" s="51" t="str">
        <f>'СТАРТ М'!G35</f>
        <v>205С</v>
      </c>
      <c r="D123" s="57">
        <f>'СТАРТ М'!H35</f>
        <v>2.8</v>
      </c>
      <c r="E123" s="6">
        <v>5</v>
      </c>
      <c r="F123" s="6">
        <v>4.5</v>
      </c>
      <c r="G123" s="6">
        <v>4.5</v>
      </c>
      <c r="H123" s="6">
        <v>4.5</v>
      </c>
      <c r="I123" s="6">
        <v>5</v>
      </c>
      <c r="J123" s="58">
        <f t="shared" si="24"/>
        <v>14</v>
      </c>
      <c r="K123" s="59">
        <f t="shared" si="25"/>
        <v>39.199999999999996</v>
      </c>
      <c r="L123" s="60">
        <f t="shared" si="26"/>
        <v>404.15</v>
      </c>
    </row>
    <row r="124" spans="2:12" ht="15" outlineLevel="1">
      <c r="B124" s="56"/>
      <c r="C124" s="51" t="str">
        <f>'СТАРТ М'!I35</f>
        <v>305С</v>
      </c>
      <c r="D124" s="57">
        <f>'СТАРТ М'!J35</f>
        <v>2.8</v>
      </c>
      <c r="E124" s="6">
        <v>6.5</v>
      </c>
      <c r="F124" s="6">
        <v>6</v>
      </c>
      <c r="G124" s="6">
        <v>6</v>
      </c>
      <c r="H124" s="6">
        <v>6.5</v>
      </c>
      <c r="I124" s="6">
        <v>6.5</v>
      </c>
      <c r="J124" s="58">
        <f t="shared" si="24"/>
        <v>19</v>
      </c>
      <c r="K124" s="59">
        <f t="shared" si="25"/>
        <v>53.199999999999996</v>
      </c>
      <c r="L124" s="60">
        <f t="shared" si="26"/>
        <v>404.15</v>
      </c>
    </row>
    <row r="125" spans="2:12" ht="15" outlineLevel="1">
      <c r="B125" s="56"/>
      <c r="C125" s="51" t="str">
        <f>'СТАРТ М'!K35</f>
        <v>5233Д</v>
      </c>
      <c r="D125" s="57">
        <f>'СТАРТ М'!L35</f>
        <v>2.4</v>
      </c>
      <c r="E125" s="6">
        <v>6</v>
      </c>
      <c r="F125" s="6">
        <v>5.5</v>
      </c>
      <c r="G125" s="6">
        <v>5.5</v>
      </c>
      <c r="H125" s="6">
        <v>5.5</v>
      </c>
      <c r="I125" s="6">
        <v>6</v>
      </c>
      <c r="J125" s="58">
        <f t="shared" si="24"/>
        <v>17</v>
      </c>
      <c r="K125" s="59">
        <f t="shared" si="25"/>
        <v>40.8</v>
      </c>
      <c r="L125" s="60">
        <f t="shared" si="26"/>
        <v>404.15</v>
      </c>
    </row>
    <row r="126" spans="2:12" ht="15" outlineLevel="1">
      <c r="B126" s="56"/>
      <c r="C126" s="51" t="str">
        <f>'СТАРТ М'!M35</f>
        <v>5235Д</v>
      </c>
      <c r="D126" s="57">
        <f>'СТАРТ М'!N35</f>
        <v>2.8</v>
      </c>
      <c r="E126" s="6">
        <v>4</v>
      </c>
      <c r="F126" s="6">
        <v>4</v>
      </c>
      <c r="G126" s="6">
        <v>4</v>
      </c>
      <c r="H126" s="6">
        <v>4</v>
      </c>
      <c r="I126" s="6">
        <v>4</v>
      </c>
      <c r="J126" s="58">
        <f t="shared" si="24"/>
        <v>12</v>
      </c>
      <c r="K126" s="59">
        <f t="shared" si="25"/>
        <v>33.599999999999994</v>
      </c>
      <c r="L126" s="60">
        <f t="shared" si="26"/>
        <v>404.15</v>
      </c>
    </row>
    <row r="127" spans="2:12" ht="15" outlineLevel="1">
      <c r="B127" s="56"/>
      <c r="C127" s="66"/>
      <c r="D127" s="61">
        <f>SUM(D121:D126)</f>
        <v>15.899999999999999</v>
      </c>
      <c r="E127" s="67"/>
      <c r="F127" s="67"/>
      <c r="G127" s="67"/>
      <c r="H127" s="67"/>
      <c r="I127" s="67"/>
      <c r="J127" s="58"/>
      <c r="K127" s="62">
        <f>SUM(K121:K126)</f>
        <v>234.29999999999998</v>
      </c>
      <c r="L127" s="60">
        <f t="shared" si="26"/>
        <v>404.15</v>
      </c>
    </row>
    <row r="128" spans="2:12" ht="15" outlineLevel="1">
      <c r="B128" s="56">
        <f>B121</f>
        <v>3</v>
      </c>
      <c r="C128" s="51" t="str">
        <f>'СТАРТ М'!C36</f>
        <v>103В</v>
      </c>
      <c r="D128" s="57">
        <f>'СТАРТ М'!D36</f>
        <v>1.6</v>
      </c>
      <c r="E128" s="6">
        <v>6</v>
      </c>
      <c r="F128" s="6">
        <v>6.5</v>
      </c>
      <c r="G128" s="6">
        <v>6</v>
      </c>
      <c r="H128" s="6">
        <v>7</v>
      </c>
      <c r="I128" s="6">
        <v>6</v>
      </c>
      <c r="J128" s="58">
        <f>(SUM(E128:I128)-MAX(E128:I128)-MIN(E128:I128))</f>
        <v>18.5</v>
      </c>
      <c r="K128" s="59">
        <f>(SUM(E128:I128)-MAX(E128:I128)-MIN(E128:I128))*D128</f>
        <v>29.6</v>
      </c>
      <c r="L128" s="60">
        <f t="shared" si="26"/>
        <v>404.15</v>
      </c>
    </row>
    <row r="129" spans="2:12" ht="15" outlineLevel="1">
      <c r="B129" s="56">
        <f>B128</f>
        <v>3</v>
      </c>
      <c r="C129" s="51" t="str">
        <f>'СТАРТ М'!E36</f>
        <v>201В</v>
      </c>
      <c r="D129" s="57">
        <f>'СТАРТ М'!F36</f>
        <v>1.8</v>
      </c>
      <c r="E129" s="6">
        <v>6</v>
      </c>
      <c r="F129" s="6">
        <v>6</v>
      </c>
      <c r="G129" s="6">
        <v>6</v>
      </c>
      <c r="H129" s="6">
        <v>6.5</v>
      </c>
      <c r="I129" s="6">
        <v>6.5</v>
      </c>
      <c r="J129" s="58">
        <f>(SUM(E129:I129)-MAX(E129:I129)-MIN(E129:I129))</f>
        <v>18.5</v>
      </c>
      <c r="K129" s="59">
        <f>(SUM(E129:I129)-MAX(E129:I129)-MIN(E129:I129))*D129</f>
        <v>33.300000000000004</v>
      </c>
      <c r="L129" s="60">
        <f t="shared" si="26"/>
        <v>404.15</v>
      </c>
    </row>
    <row r="130" spans="2:12" ht="15" outlineLevel="1">
      <c r="B130" s="56">
        <f>B129</f>
        <v>3</v>
      </c>
      <c r="C130" s="51" t="str">
        <f>'СТАРТ М'!G36</f>
        <v>301В</v>
      </c>
      <c r="D130" s="57">
        <f>'СТАРТ М'!H36</f>
        <v>1.9</v>
      </c>
      <c r="E130" s="6">
        <v>6</v>
      </c>
      <c r="F130" s="6">
        <v>6</v>
      </c>
      <c r="G130" s="6">
        <v>6</v>
      </c>
      <c r="H130" s="6">
        <v>6</v>
      </c>
      <c r="I130" s="6">
        <v>6</v>
      </c>
      <c r="J130" s="58">
        <f>(SUM(E130:I130)-MAX(E130:I130)-MIN(E130:I130))</f>
        <v>18</v>
      </c>
      <c r="K130" s="59">
        <f>(SUM(E130:I130)-MAX(E130:I130)-MIN(E130:I130))*D130</f>
        <v>34.199999999999996</v>
      </c>
      <c r="L130" s="60">
        <f t="shared" si="26"/>
        <v>404.15</v>
      </c>
    </row>
    <row r="131" spans="2:12" ht="15" outlineLevel="1">
      <c r="B131" s="56">
        <f>B130</f>
        <v>3</v>
      </c>
      <c r="C131" s="51" t="str">
        <f>'СТАРТ М'!I36</f>
        <v>403В</v>
      </c>
      <c r="D131" s="57">
        <f>'СТАРТ М'!J36</f>
        <v>2.1</v>
      </c>
      <c r="E131" s="6">
        <v>6</v>
      </c>
      <c r="F131" s="6">
        <v>6</v>
      </c>
      <c r="G131" s="6">
        <v>6</v>
      </c>
      <c r="H131" s="6">
        <v>5</v>
      </c>
      <c r="I131" s="6">
        <v>5.5</v>
      </c>
      <c r="J131" s="58">
        <f>(SUM(E131:I131)-MAX(E131:I131)-MIN(E131:I131))</f>
        <v>17.5</v>
      </c>
      <c r="K131" s="59">
        <f>(SUM(E131:I131)-MAX(E131:I131)-MIN(E131:I131))*D131</f>
        <v>36.75</v>
      </c>
      <c r="L131" s="60">
        <f t="shared" si="26"/>
        <v>404.15</v>
      </c>
    </row>
    <row r="132" spans="2:12" ht="15" outlineLevel="1">
      <c r="B132" s="56">
        <f>B131</f>
        <v>3</v>
      </c>
      <c r="C132" s="51" t="str">
        <f>'СТАРТ М'!K36</f>
        <v>5231Д</v>
      </c>
      <c r="D132" s="57">
        <f>'СТАРТ М'!L36</f>
        <v>2</v>
      </c>
      <c r="E132" s="6">
        <v>6.5</v>
      </c>
      <c r="F132" s="6">
        <v>5.5</v>
      </c>
      <c r="G132" s="6">
        <v>5.5</v>
      </c>
      <c r="H132" s="6">
        <v>6.5</v>
      </c>
      <c r="I132" s="6">
        <v>6</v>
      </c>
      <c r="J132" s="58">
        <f>(SUM(E132:I132)-MAX(E132:I132)-MIN(E132:I132))</f>
        <v>18</v>
      </c>
      <c r="K132" s="59">
        <f>(SUM(E132:I132)-MAX(E132:I132)-MIN(E132:I132))*D132</f>
        <v>36</v>
      </c>
      <c r="L132" s="60">
        <f t="shared" si="26"/>
        <v>404.15</v>
      </c>
    </row>
    <row r="133" spans="2:12" ht="15" outlineLevel="1">
      <c r="B133" s="56">
        <f>B132</f>
        <v>3</v>
      </c>
      <c r="C133" s="66"/>
      <c r="D133" s="61">
        <f>SUM(D128:D132)</f>
        <v>9.4</v>
      </c>
      <c r="E133" s="67"/>
      <c r="F133" s="6"/>
      <c r="G133" s="6"/>
      <c r="H133" s="6"/>
      <c r="I133" s="6"/>
      <c r="J133" s="58"/>
      <c r="K133" s="62">
        <f>SUM(K121+K122+K123+K124+K125+K126+K128+K129+K130+K131+K132)</f>
        <v>404.15</v>
      </c>
      <c r="L133" s="60">
        <f t="shared" si="26"/>
        <v>404.15</v>
      </c>
    </row>
  </sheetData>
  <sheetProtection/>
  <mergeCells count="1">
    <mergeCell ref="E5:I5"/>
  </mergeCells>
  <printOptions/>
  <pageMargins left="0.3937007874015748" right="0" top="0.17" bottom="0.17" header="0.1968503937007874" footer="0.31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DVS "SURA"</cp:lastModifiedBy>
  <cp:lastPrinted>2011-01-21T14:29:47Z</cp:lastPrinted>
  <dcterms:created xsi:type="dcterms:W3CDTF">2008-12-08T09:56:00Z</dcterms:created>
  <dcterms:modified xsi:type="dcterms:W3CDTF">2011-01-24T07:26:40Z</dcterms:modified>
  <cp:category/>
  <cp:version/>
  <cp:contentType/>
  <cp:contentStatus/>
</cp:coreProperties>
</file>